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36780" windowHeight="13170" activeTab="4"/>
  </bookViews>
  <sheets>
    <sheet name="Sterbetafel" sheetId="1" r:id="rId1"/>
    <sheet name="Herr Möhrle Einzahlung 1" sheetId="2" r:id="rId2"/>
    <sheet name="Herr Möhrle Renten-Auszahlung 1" sheetId="3" r:id="rId3"/>
    <sheet name="Herr Möhrle Renten-Auszahlung 2" sheetId="4" r:id="rId4"/>
    <sheet name="Herr Möhrle Einzahlung 2" sheetId="5" r:id="rId5"/>
  </sheets>
  <definedNames/>
  <calcPr fullCalcOnLoad="1"/>
</workbook>
</file>

<file path=xl/sharedStrings.xml><?xml version="1.0" encoding="utf-8"?>
<sst xmlns="http://schemas.openxmlformats.org/spreadsheetml/2006/main" count="82" uniqueCount="52">
  <si>
    <t>Männer</t>
  </si>
  <si>
    <t>Alter</t>
  </si>
  <si>
    <t xml:space="preserve">Sterbetafel </t>
  </si>
  <si>
    <t>1. Ordnung (ab 1.1.05)</t>
  </si>
  <si>
    <t>qx</t>
  </si>
  <si>
    <t>px=1-qx</t>
  </si>
  <si>
    <t xml:space="preserve">Wahrscheinlichkeit </t>
  </si>
  <si>
    <t xml:space="preserve">für einen x-Jährigen </t>
  </si>
  <si>
    <t>das Alter x+k zu erleben</t>
  </si>
  <si>
    <t>k</t>
  </si>
  <si>
    <t>px(k)</t>
  </si>
  <si>
    <t>Aufzinsungsfaktoren</t>
  </si>
  <si>
    <t>für Zinssatz i =</t>
  </si>
  <si>
    <t>(1+i)^k</t>
  </si>
  <si>
    <t>Jährl. Einzahlung</t>
  </si>
  <si>
    <t>m</t>
  </si>
  <si>
    <t xml:space="preserve">Dauer der Beitragszahlung </t>
  </si>
  <si>
    <t>B</t>
  </si>
  <si>
    <t>Endwert bei Einzahlung B</t>
  </si>
  <si>
    <t xml:space="preserve"> </t>
  </si>
  <si>
    <t>px(k)*(1+i)^k</t>
  </si>
  <si>
    <t>Abzinsungsfaktoren</t>
  </si>
  <si>
    <t>(1+i)^(-k)</t>
  </si>
  <si>
    <t>px(k)*(1+i)^(-k)</t>
  </si>
  <si>
    <t>mal Aufzinsungsfaktor</t>
  </si>
  <si>
    <t>mal Abzinsungsfaktor</t>
  </si>
  <si>
    <t>Barwert bei Einz. B</t>
  </si>
  <si>
    <t>Barwert bei Einz. 1€</t>
  </si>
  <si>
    <t>Endwert bei Einzahlung 1€</t>
  </si>
  <si>
    <t>Anzahl der Rentenauszahlungen</t>
  </si>
  <si>
    <t>n</t>
  </si>
  <si>
    <t>Barwert bei Ausz. 1€</t>
  </si>
  <si>
    <t>p65(k)*(1+i)^(-k)</t>
  </si>
  <si>
    <t>a28m(1)</t>
  </si>
  <si>
    <t>s28m(1)</t>
  </si>
  <si>
    <t>a28m(B)</t>
  </si>
  <si>
    <t>s28m(B)</t>
  </si>
  <si>
    <t>a65n(1)</t>
  </si>
  <si>
    <t>Jährl. Rente</t>
  </si>
  <si>
    <t xml:space="preserve">bei n Rentenausz. y </t>
  </si>
  <si>
    <t>Antwort zu Kasten 3:</t>
  </si>
  <si>
    <t>Herr Möhrle kann bei einer Einzahlung von 2.400 € ab dem 65. Geburtstag mit einer jährlichen Rente von</t>
  </si>
  <si>
    <t>10.187,45 € rechnen.</t>
  </si>
  <si>
    <t>Barwert</t>
  </si>
  <si>
    <t>a65n(y)</t>
  </si>
  <si>
    <t xml:space="preserve"> bei n Rentenausz. 1€</t>
  </si>
  <si>
    <t>Teilantwort zu Kasten 4:</t>
  </si>
  <si>
    <t>Herrn Möhrles Rente in Höhe von 12.000 € pro Jahr ist zum Zeitpunkt seines 65. Geburtstages 178.570,04 € wert. Diese</t>
  </si>
  <si>
    <t>Summe muss er mit seinen Einzahlungen ansparen.</t>
  </si>
  <si>
    <t>Antwort zu Kasten 4:</t>
  </si>
  <si>
    <t xml:space="preserve">Um Herrn Möhrles Rente in Höhe von 12.000 € pro Jahr zu finanzieren muss er ab seinem 28. Geburtstag 2.827,01 € pro </t>
  </si>
  <si>
    <t>Jahr in seine Rentenversicherung einzahlen.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</si>
</sst>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_-* #,##0.00\ [$€-1]_-;\-* #,##0.00\ [$€-1]_-;_-* &quot;-&quot;??\ [$€-1]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 applyProtection="1">
      <alignment horizontal="right" vertical="top"/>
      <protection/>
    </xf>
    <xf numFmtId="164" fontId="2" fillId="4" borderId="1" xfId="0" applyNumberFormat="1" applyFont="1" applyFill="1" applyBorder="1" applyAlignment="1">
      <alignment horizontal="right" wrapText="1"/>
    </xf>
    <xf numFmtId="164" fontId="0" fillId="4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0" fillId="5" borderId="1" xfId="0" applyNumberFormat="1" applyFont="1" applyFill="1" applyBorder="1" applyAlignment="1" applyProtection="1">
      <alignment horizontal="right" vertical="top"/>
      <protection/>
    </xf>
    <xf numFmtId="0" fontId="0" fillId="4" borderId="3" xfId="0" applyNumberFormat="1" applyFont="1" applyFill="1" applyBorder="1" applyAlignment="1" applyProtection="1">
      <alignment horizontal="right" vertical="top"/>
      <protection/>
    </xf>
    <xf numFmtId="0" fontId="0" fillId="0" borderId="4" xfId="0" applyBorder="1" applyAlignment="1">
      <alignment/>
    </xf>
    <xf numFmtId="0" fontId="1" fillId="6" borderId="5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/>
    </xf>
    <xf numFmtId="0" fontId="0" fillId="6" borderId="8" xfId="0" applyNumberFormat="1" applyFont="1" applyFill="1" applyBorder="1" applyAlignment="1" applyProtection="1">
      <alignment horizontal="right" vertical="top"/>
      <protection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165" fontId="0" fillId="6" borderId="11" xfId="0" applyNumberFormat="1" applyFill="1" applyBorder="1" applyAlignment="1">
      <alignment/>
    </xf>
    <xf numFmtId="165" fontId="0" fillId="6" borderId="11" xfId="0" applyNumberFormat="1" applyFill="1" applyBorder="1" applyAlignment="1">
      <alignment horizontal="right" indent="2"/>
    </xf>
    <xf numFmtId="165" fontId="0" fillId="6" borderId="12" xfId="0" applyNumberFormat="1" applyFill="1" applyBorder="1" applyAlignment="1">
      <alignment horizontal="right" indent="2"/>
    </xf>
    <xf numFmtId="0" fontId="0" fillId="0" borderId="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/>
    </xf>
    <xf numFmtId="165" fontId="0" fillId="6" borderId="14" xfId="0" applyNumberFormat="1" applyFill="1" applyBorder="1" applyAlignment="1">
      <alignment horizontal="right" indent="2"/>
    </xf>
    <xf numFmtId="0" fontId="1" fillId="6" borderId="7" xfId="0" applyFont="1" applyFill="1" applyBorder="1" applyAlignment="1">
      <alignment horizontal="center"/>
    </xf>
    <xf numFmtId="0" fontId="0" fillId="6" borderId="10" xfId="0" applyNumberFormat="1" applyFont="1" applyFill="1" applyBorder="1" applyAlignment="1" applyProtection="1">
      <alignment horizontal="right" vertical="top"/>
      <protection/>
    </xf>
    <xf numFmtId="165" fontId="0" fillId="6" borderId="12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/>
    </xf>
    <xf numFmtId="0" fontId="0" fillId="6" borderId="13" xfId="0" applyNumberFormat="1" applyFont="1" applyFill="1" applyBorder="1" applyAlignment="1" applyProtection="1">
      <alignment horizontal="right" vertical="top"/>
      <protection/>
    </xf>
    <xf numFmtId="165" fontId="0" fillId="6" borderId="22" xfId="0" applyNumberFormat="1" applyFill="1" applyBorder="1" applyAlignment="1">
      <alignment horizontal="center"/>
    </xf>
    <xf numFmtId="0" fontId="0" fillId="0" borderId="2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4" sqref="D104"/>
    </sheetView>
  </sheetViews>
  <sheetFormatPr defaultColWidth="11.421875" defaultRowHeight="12.75"/>
  <cols>
    <col min="1" max="1" width="8.140625" style="0" customWidth="1"/>
    <col min="2" max="2" width="14.421875" style="0" customWidth="1"/>
    <col min="3" max="3" width="12.8515625" style="0" customWidth="1"/>
    <col min="4" max="4" width="14.28125" style="0" customWidth="1"/>
    <col min="5" max="5" width="14.140625" style="0" customWidth="1"/>
    <col min="6" max="6" width="20.00390625" style="0" customWidth="1"/>
    <col min="7" max="7" width="21.7109375" style="0" customWidth="1"/>
    <col min="8" max="8" width="19.421875" style="0" customWidth="1"/>
    <col min="9" max="9" width="22.57421875" style="0" customWidth="1"/>
  </cols>
  <sheetData>
    <row r="1" spans="1:9" ht="15.75" customHeight="1">
      <c r="A1" s="1"/>
      <c r="B1" s="10" t="s">
        <v>2</v>
      </c>
      <c r="C1" s="11"/>
      <c r="D1" s="17" t="s">
        <v>6</v>
      </c>
      <c r="E1" s="17"/>
      <c r="F1" s="16" t="s">
        <v>11</v>
      </c>
      <c r="G1" s="16" t="s">
        <v>6</v>
      </c>
      <c r="H1" s="15" t="s">
        <v>21</v>
      </c>
      <c r="I1" s="16" t="s">
        <v>6</v>
      </c>
    </row>
    <row r="2" spans="1:9" ht="16.5" customHeight="1">
      <c r="A2" s="1"/>
      <c r="B2" s="10" t="s">
        <v>3</v>
      </c>
      <c r="C2" s="11"/>
      <c r="D2" s="18" t="s">
        <v>7</v>
      </c>
      <c r="E2" s="18"/>
      <c r="F2" s="7" t="s">
        <v>12</v>
      </c>
      <c r="G2" s="16" t="s">
        <v>24</v>
      </c>
      <c r="H2" s="7" t="s">
        <v>12</v>
      </c>
      <c r="I2" s="16" t="s">
        <v>25</v>
      </c>
    </row>
    <row r="3" spans="1:8" ht="12.75">
      <c r="A3" s="1"/>
      <c r="B3" s="10" t="s">
        <v>0</v>
      </c>
      <c r="C3" s="11"/>
      <c r="D3" s="18" t="s">
        <v>8</v>
      </c>
      <c r="E3" s="18"/>
      <c r="F3" s="19">
        <v>0.0275</v>
      </c>
      <c r="H3" s="19">
        <f>F3</f>
        <v>0.0275</v>
      </c>
    </row>
    <row r="4" spans="1:9" ht="12.75">
      <c r="A4" s="1" t="s">
        <v>1</v>
      </c>
      <c r="B4" s="6" t="s">
        <v>4</v>
      </c>
      <c r="C4" s="8" t="s">
        <v>5</v>
      </c>
      <c r="D4" s="7" t="s">
        <v>9</v>
      </c>
      <c r="E4" s="7" t="s">
        <v>10</v>
      </c>
      <c r="F4" s="7" t="s">
        <v>13</v>
      </c>
      <c r="G4" s="38" t="s">
        <v>20</v>
      </c>
      <c r="H4" s="38" t="s">
        <v>22</v>
      </c>
      <c r="I4" s="38" t="s">
        <v>23</v>
      </c>
    </row>
    <row r="5" spans="1:3" ht="12.75">
      <c r="A5" s="5">
        <v>0</v>
      </c>
      <c r="B5" s="2">
        <v>0.003439</v>
      </c>
      <c r="C5" s="9">
        <f>1-B5</f>
        <v>0.996561</v>
      </c>
    </row>
    <row r="6" spans="1:3" ht="12.75">
      <c r="A6" s="5">
        <v>1</v>
      </c>
      <c r="B6" s="2">
        <v>0.000317</v>
      </c>
      <c r="C6" s="9">
        <f aca="true" t="shared" si="0" ref="C6:C69">1-B6</f>
        <v>0.999683</v>
      </c>
    </row>
    <row r="7" spans="1:3" ht="12.75">
      <c r="A7" s="5">
        <v>2</v>
      </c>
      <c r="B7" s="2">
        <v>0.000214</v>
      </c>
      <c r="C7" s="9">
        <f t="shared" si="0"/>
        <v>0.999786</v>
      </c>
    </row>
    <row r="8" spans="1:3" ht="12.75">
      <c r="A8" s="5">
        <v>3</v>
      </c>
      <c r="B8" s="2">
        <v>0.000158</v>
      </c>
      <c r="C8" s="9">
        <f t="shared" si="0"/>
        <v>0.999842</v>
      </c>
    </row>
    <row r="9" spans="1:3" ht="12.75">
      <c r="A9" s="5">
        <v>4</v>
      </c>
      <c r="B9" s="2">
        <v>0.000122</v>
      </c>
      <c r="C9" s="9">
        <f t="shared" si="0"/>
        <v>0.999878</v>
      </c>
    </row>
    <row r="10" spans="1:3" ht="12.75">
      <c r="A10" s="5">
        <v>5</v>
      </c>
      <c r="B10" s="2">
        <v>0.000108</v>
      </c>
      <c r="C10" s="9">
        <f t="shared" si="0"/>
        <v>0.999892</v>
      </c>
    </row>
    <row r="11" spans="1:3" ht="12.75">
      <c r="A11" s="5">
        <v>6</v>
      </c>
      <c r="B11" s="2">
        <v>0.000102</v>
      </c>
      <c r="C11" s="9">
        <f t="shared" si="0"/>
        <v>0.999898</v>
      </c>
    </row>
    <row r="12" spans="1:3" ht="12.75">
      <c r="A12" s="5">
        <v>7</v>
      </c>
      <c r="B12" s="2">
        <v>8.7E-05</v>
      </c>
      <c r="C12" s="9">
        <f t="shared" si="0"/>
        <v>0.999913</v>
      </c>
    </row>
    <row r="13" spans="1:3" ht="12.75">
      <c r="A13" s="5">
        <v>8</v>
      </c>
      <c r="B13" s="2">
        <v>9.9E-05</v>
      </c>
      <c r="C13" s="9">
        <f t="shared" si="0"/>
        <v>0.999901</v>
      </c>
    </row>
    <row r="14" spans="1:3" ht="12.75">
      <c r="A14" s="5">
        <v>9</v>
      </c>
      <c r="B14" s="2">
        <v>8.4E-05</v>
      </c>
      <c r="C14" s="9">
        <f t="shared" si="0"/>
        <v>0.999916</v>
      </c>
    </row>
    <row r="15" spans="1:3" ht="12.75">
      <c r="A15" s="5">
        <v>10</v>
      </c>
      <c r="B15" s="2">
        <v>8.3E-05</v>
      </c>
      <c r="C15" s="9">
        <f t="shared" si="0"/>
        <v>0.999917</v>
      </c>
    </row>
    <row r="16" spans="1:3" ht="12.75">
      <c r="A16" s="5">
        <v>11</v>
      </c>
      <c r="B16" s="2">
        <v>9.8E-05</v>
      </c>
      <c r="C16" s="9">
        <f t="shared" si="0"/>
        <v>0.999902</v>
      </c>
    </row>
    <row r="17" spans="1:3" ht="12.75">
      <c r="A17" s="5">
        <v>12</v>
      </c>
      <c r="B17" s="2">
        <v>0.000104</v>
      </c>
      <c r="C17" s="9">
        <f t="shared" si="0"/>
        <v>0.999896</v>
      </c>
    </row>
    <row r="18" spans="1:3" ht="12.75">
      <c r="A18" s="5">
        <v>13</v>
      </c>
      <c r="B18" s="2">
        <v>0.000114</v>
      </c>
      <c r="C18" s="9">
        <f t="shared" si="0"/>
        <v>0.999886</v>
      </c>
    </row>
    <row r="19" spans="1:3" ht="12.75">
      <c r="A19" s="5">
        <v>14</v>
      </c>
      <c r="B19" s="2">
        <v>0.00014</v>
      </c>
      <c r="C19" s="9">
        <f t="shared" si="0"/>
        <v>0.99986</v>
      </c>
    </row>
    <row r="20" spans="1:3" ht="12.75">
      <c r="A20" s="5">
        <v>15</v>
      </c>
      <c r="B20" s="2">
        <v>0.000192</v>
      </c>
      <c r="C20" s="9">
        <f t="shared" si="0"/>
        <v>0.999808</v>
      </c>
    </row>
    <row r="21" spans="1:3" ht="12.75">
      <c r="A21" s="5">
        <v>16</v>
      </c>
      <c r="B21" s="2">
        <v>0.000276</v>
      </c>
      <c r="C21" s="9">
        <f t="shared" si="0"/>
        <v>0.999724</v>
      </c>
    </row>
    <row r="22" spans="1:3" ht="12.75">
      <c r="A22" s="5">
        <v>17</v>
      </c>
      <c r="B22" s="2">
        <v>0.000364</v>
      </c>
      <c r="C22" s="9">
        <f t="shared" si="0"/>
        <v>0.999636</v>
      </c>
    </row>
    <row r="23" spans="1:3" ht="12.75">
      <c r="A23" s="5">
        <v>18</v>
      </c>
      <c r="B23" s="2">
        <v>0.000596</v>
      </c>
      <c r="C23" s="9">
        <f t="shared" si="0"/>
        <v>0.999404</v>
      </c>
    </row>
    <row r="24" spans="1:3" ht="12.75">
      <c r="A24" s="5">
        <v>19</v>
      </c>
      <c r="B24" s="2">
        <v>0.00063</v>
      </c>
      <c r="C24" s="9">
        <f t="shared" si="0"/>
        <v>0.99937</v>
      </c>
    </row>
    <row r="25" spans="1:3" ht="12.75">
      <c r="A25" s="5">
        <v>20</v>
      </c>
      <c r="B25" s="2">
        <v>0.000627</v>
      </c>
      <c r="C25" s="9">
        <f t="shared" si="0"/>
        <v>0.999373</v>
      </c>
    </row>
    <row r="26" spans="1:3" ht="12.75">
      <c r="A26" s="5">
        <v>21</v>
      </c>
      <c r="B26" s="2">
        <v>0.000636</v>
      </c>
      <c r="C26" s="9">
        <f t="shared" si="0"/>
        <v>0.999364</v>
      </c>
    </row>
    <row r="27" spans="1:3" ht="12.75">
      <c r="A27" s="5">
        <v>22</v>
      </c>
      <c r="B27" s="2">
        <v>0.000625</v>
      </c>
      <c r="C27" s="9">
        <f t="shared" si="0"/>
        <v>0.999375</v>
      </c>
    </row>
    <row r="28" spans="1:3" ht="12.75">
      <c r="A28" s="5">
        <v>23</v>
      </c>
      <c r="B28" s="2">
        <v>0.000642</v>
      </c>
      <c r="C28" s="9">
        <f t="shared" si="0"/>
        <v>0.999358</v>
      </c>
    </row>
    <row r="29" spans="1:3" ht="12.75">
      <c r="A29" s="5">
        <v>24</v>
      </c>
      <c r="B29" s="2">
        <v>0.000622</v>
      </c>
      <c r="C29" s="9">
        <f t="shared" si="0"/>
        <v>0.999378</v>
      </c>
    </row>
    <row r="30" spans="1:3" ht="12.75">
      <c r="A30" s="5">
        <v>25</v>
      </c>
      <c r="B30" s="2">
        <v>0.000617</v>
      </c>
      <c r="C30" s="9">
        <f t="shared" si="0"/>
        <v>0.999383</v>
      </c>
    </row>
    <row r="31" spans="1:3" ht="12.75">
      <c r="A31" s="5">
        <v>26</v>
      </c>
      <c r="B31" s="2">
        <v>0.000616</v>
      </c>
      <c r="C31" s="9">
        <f t="shared" si="0"/>
        <v>0.999384</v>
      </c>
    </row>
    <row r="32" spans="1:3" ht="12.75">
      <c r="A32" s="5">
        <v>27</v>
      </c>
      <c r="B32" s="2">
        <v>0.000627</v>
      </c>
      <c r="C32" s="9">
        <f t="shared" si="0"/>
        <v>0.999373</v>
      </c>
    </row>
    <row r="33" spans="1:9" ht="12.75">
      <c r="A33" s="12">
        <v>28</v>
      </c>
      <c r="B33" s="13">
        <v>0.000613</v>
      </c>
      <c r="C33" s="14">
        <f t="shared" si="0"/>
        <v>0.999387</v>
      </c>
      <c r="D33">
        <v>0</v>
      </c>
      <c r="E33">
        <v>1</v>
      </c>
      <c r="F33">
        <v>1</v>
      </c>
      <c r="G33">
        <f>E33*F33</f>
        <v>1</v>
      </c>
      <c r="H33">
        <f>1/F33</f>
        <v>1</v>
      </c>
      <c r="I33">
        <f>E33*H33</f>
        <v>1</v>
      </c>
    </row>
    <row r="34" spans="1:9" ht="12.75">
      <c r="A34" s="5">
        <v>29</v>
      </c>
      <c r="B34" s="2">
        <v>0.000603</v>
      </c>
      <c r="C34" s="9">
        <f t="shared" si="0"/>
        <v>0.999397</v>
      </c>
      <c r="D34">
        <v>1</v>
      </c>
      <c r="E34" s="9">
        <f>C34</f>
        <v>0.999397</v>
      </c>
      <c r="F34">
        <f>F33*(1+$F$3)</f>
        <v>1.0275</v>
      </c>
      <c r="G34">
        <f aca="true" t="shared" si="1" ref="G34:G97">E34*F34</f>
        <v>1.0268804175000001</v>
      </c>
      <c r="H34">
        <f aca="true" t="shared" si="2" ref="H34:H97">1/F34</f>
        <v>0.97323600973236</v>
      </c>
      <c r="I34">
        <f aca="true" t="shared" si="3" ref="I34:I97">E34*H34</f>
        <v>0.9726491484184914</v>
      </c>
    </row>
    <row r="35" spans="1:9" ht="12.75">
      <c r="A35" s="5">
        <v>30</v>
      </c>
      <c r="B35" s="2">
        <v>0.000598</v>
      </c>
      <c r="C35" s="9">
        <f t="shared" si="0"/>
        <v>0.999402</v>
      </c>
      <c r="D35">
        <v>2</v>
      </c>
      <c r="E35">
        <f>PRODUCT(E34,C35)</f>
        <v>0.998799360594</v>
      </c>
      <c r="F35">
        <f aca="true" t="shared" si="4" ref="F35:F98">F34*(1+$F$3)</f>
        <v>1.0557562500000002</v>
      </c>
      <c r="G35">
        <f t="shared" si="1"/>
        <v>1.0544886674431193</v>
      </c>
      <c r="H35">
        <f t="shared" si="2"/>
        <v>0.9471883306397664</v>
      </c>
      <c r="I35">
        <f t="shared" si="3"/>
        <v>0.9460510990050969</v>
      </c>
    </row>
    <row r="36" spans="1:9" ht="12.75">
      <c r="A36" s="5">
        <v>31</v>
      </c>
      <c r="B36" s="2">
        <v>0.000605</v>
      </c>
      <c r="C36" s="9">
        <f t="shared" si="0"/>
        <v>0.999395</v>
      </c>
      <c r="D36">
        <v>3</v>
      </c>
      <c r="E36">
        <f aca="true" t="shared" si="5" ref="E36:E99">PRODUCT(E35,C36)</f>
        <v>0.9981950869808407</v>
      </c>
      <c r="F36">
        <f t="shared" si="4"/>
        <v>1.0847895468750002</v>
      </c>
      <c r="G36">
        <f t="shared" si="1"/>
        <v>1.0828315960987975</v>
      </c>
      <c r="H36">
        <f t="shared" si="2"/>
        <v>0.9218377913769016</v>
      </c>
      <c r="I36">
        <f t="shared" si="3"/>
        <v>0.9201739543456924</v>
      </c>
    </row>
    <row r="37" spans="1:9" ht="12.75">
      <c r="A37" s="5">
        <v>32</v>
      </c>
      <c r="B37" s="2">
        <v>0.000626</v>
      </c>
      <c r="C37" s="9">
        <f t="shared" si="0"/>
        <v>0.999374</v>
      </c>
      <c r="D37">
        <v>4</v>
      </c>
      <c r="E37">
        <f t="shared" si="5"/>
        <v>0.9975702168563907</v>
      </c>
      <c r="F37">
        <f t="shared" si="4"/>
        <v>1.1146212594140628</v>
      </c>
      <c r="G37">
        <f t="shared" si="1"/>
        <v>1.11191297146643</v>
      </c>
      <c r="H37">
        <f t="shared" si="2"/>
        <v>0.8971657337001474</v>
      </c>
      <c r="I37">
        <f t="shared" si="3"/>
        <v>0.8949858155233789</v>
      </c>
    </row>
    <row r="38" spans="1:9" ht="12.75">
      <c r="A38" s="5">
        <v>33</v>
      </c>
      <c r="B38" s="2">
        <v>0.000663</v>
      </c>
      <c r="C38" s="9">
        <f t="shared" si="0"/>
        <v>0.999337</v>
      </c>
      <c r="D38">
        <v>5</v>
      </c>
      <c r="E38">
        <f t="shared" si="5"/>
        <v>0.9969088278026149</v>
      </c>
      <c r="F38">
        <f t="shared" si="4"/>
        <v>1.1452733440479497</v>
      </c>
      <c r="G38">
        <f t="shared" si="1"/>
        <v>1.1417331069284224</v>
      </c>
      <c r="H38">
        <f t="shared" si="2"/>
        <v>0.8731539987349366</v>
      </c>
      <c r="I38">
        <f t="shared" si="3"/>
        <v>0.8704549293700116</v>
      </c>
    </row>
    <row r="39" spans="1:9" ht="12.75">
      <c r="A39" s="5">
        <v>34</v>
      </c>
      <c r="B39" s="2">
        <v>0.000713</v>
      </c>
      <c r="C39" s="9">
        <f t="shared" si="0"/>
        <v>0.999287</v>
      </c>
      <c r="D39">
        <v>6</v>
      </c>
      <c r="E39">
        <f t="shared" si="5"/>
        <v>0.9961980318083917</v>
      </c>
      <c r="F39">
        <f t="shared" si="4"/>
        <v>1.1767683610092683</v>
      </c>
      <c r="G39">
        <f t="shared" si="1"/>
        <v>1.17229432513182</v>
      </c>
      <c r="H39">
        <f t="shared" si="2"/>
        <v>0.8497849136106438</v>
      </c>
      <c r="I39">
        <f t="shared" si="3"/>
        <v>0.8465540583993876</v>
      </c>
    </row>
    <row r="40" spans="1:9" ht="12.75">
      <c r="A40" s="5">
        <v>35</v>
      </c>
      <c r="B40" s="2">
        <v>0.000775</v>
      </c>
      <c r="C40" s="9">
        <f t="shared" si="0"/>
        <v>0.999225</v>
      </c>
      <c r="D40">
        <v>7</v>
      </c>
      <c r="E40">
        <f t="shared" si="5"/>
        <v>0.9954259783337402</v>
      </c>
      <c r="F40">
        <f t="shared" si="4"/>
        <v>1.2091294909370232</v>
      </c>
      <c r="G40">
        <f t="shared" si="1"/>
        <v>1.2035989064481636</v>
      </c>
      <c r="H40">
        <f t="shared" si="2"/>
        <v>0.8270412784531813</v>
      </c>
      <c r="I40">
        <f t="shared" si="3"/>
        <v>0.8232583737266453</v>
      </c>
    </row>
    <row r="41" spans="1:9" ht="12.75">
      <c r="A41" s="5">
        <v>36</v>
      </c>
      <c r="B41" s="2">
        <v>0.00085</v>
      </c>
      <c r="C41" s="9">
        <f t="shared" si="0"/>
        <v>0.99915</v>
      </c>
      <c r="D41">
        <v>8</v>
      </c>
      <c r="E41">
        <f t="shared" si="5"/>
        <v>0.9945798662521566</v>
      </c>
      <c r="F41">
        <f t="shared" si="4"/>
        <v>1.2423805519377913</v>
      </c>
      <c r="G41">
        <f t="shared" si="1"/>
        <v>1.2356466831805688</v>
      </c>
      <c r="H41">
        <f t="shared" si="2"/>
        <v>0.8049063537257239</v>
      </c>
      <c r="I41">
        <f t="shared" si="3"/>
        <v>0.8005436536340416</v>
      </c>
    </row>
    <row r="42" spans="1:9" ht="12.75">
      <c r="A42" s="5">
        <v>37</v>
      </c>
      <c r="B42" s="2">
        <v>0.000944</v>
      </c>
      <c r="C42" s="9">
        <f t="shared" si="0"/>
        <v>0.999056</v>
      </c>
      <c r="D42">
        <v>9</v>
      </c>
      <c r="E42">
        <f t="shared" si="5"/>
        <v>0.9936409828584146</v>
      </c>
      <c r="F42">
        <f t="shared" si="4"/>
        <v>1.2765460171160807</v>
      </c>
      <c r="G42">
        <f t="shared" si="1"/>
        <v>1.268428439111217</v>
      </c>
      <c r="H42">
        <f t="shared" si="2"/>
        <v>0.7833638479082471</v>
      </c>
      <c r="I42">
        <f t="shared" si="3"/>
        <v>0.7783824237713003</v>
      </c>
    </row>
    <row r="43" spans="1:9" ht="12.75">
      <c r="A43" s="5">
        <v>38</v>
      </c>
      <c r="B43" s="2">
        <v>0.001047</v>
      </c>
      <c r="C43" s="9">
        <f t="shared" si="0"/>
        <v>0.998953</v>
      </c>
      <c r="D43">
        <v>10</v>
      </c>
      <c r="E43">
        <f t="shared" si="5"/>
        <v>0.9926006407493618</v>
      </c>
      <c r="F43">
        <f t="shared" si="4"/>
        <v>1.311651032586773</v>
      </c>
      <c r="G43">
        <f t="shared" si="1"/>
        <v>1.301945655385193</v>
      </c>
      <c r="H43">
        <f t="shared" si="2"/>
        <v>0.7623979055068097</v>
      </c>
      <c r="I43">
        <f t="shared" si="3"/>
        <v>0.7567566495120308</v>
      </c>
    </row>
    <row r="44" spans="1:9" ht="12.75">
      <c r="A44" s="5">
        <v>39</v>
      </c>
      <c r="B44" s="2">
        <v>0.001153</v>
      </c>
      <c r="C44" s="9">
        <f t="shared" si="0"/>
        <v>0.998847</v>
      </c>
      <c r="D44">
        <v>11</v>
      </c>
      <c r="E44">
        <f t="shared" si="5"/>
        <v>0.9914561722105778</v>
      </c>
      <c r="F44">
        <f t="shared" si="4"/>
        <v>1.3477214359829093</v>
      </c>
      <c r="G44">
        <f t="shared" si="1"/>
        <v>1.3362067361257586</v>
      </c>
      <c r="H44">
        <f t="shared" si="2"/>
        <v>0.7419930953837565</v>
      </c>
      <c r="I44">
        <f t="shared" si="3"/>
        <v>0.7356536341558574</v>
      </c>
    </row>
    <row r="45" spans="1:9" ht="12.75">
      <c r="A45" s="5">
        <v>40</v>
      </c>
      <c r="B45" s="2">
        <v>0.001261</v>
      </c>
      <c r="C45" s="9">
        <f t="shared" si="0"/>
        <v>0.998739</v>
      </c>
      <c r="D45">
        <v>12</v>
      </c>
      <c r="E45">
        <f t="shared" si="5"/>
        <v>0.9902059459774203</v>
      </c>
      <c r="F45">
        <f t="shared" si="4"/>
        <v>1.3847837754724395</v>
      </c>
      <c r="G45">
        <f t="shared" si="1"/>
        <v>1.3712211283658704</v>
      </c>
      <c r="H45">
        <f t="shared" si="2"/>
        <v>0.7221343994002495</v>
      </c>
      <c r="I45">
        <f t="shared" si="3"/>
        <v>0.7150617760809603</v>
      </c>
    </row>
    <row r="46" spans="1:9" ht="12.75">
      <c r="A46" s="5">
        <v>41</v>
      </c>
      <c r="B46" s="2">
        <v>0.001372</v>
      </c>
      <c r="C46" s="9">
        <f t="shared" si="0"/>
        <v>0.998628</v>
      </c>
      <c r="D46">
        <v>13</v>
      </c>
      <c r="E46">
        <f t="shared" si="5"/>
        <v>0.9888473834195393</v>
      </c>
      <c r="F46">
        <f t="shared" si="4"/>
        <v>1.4228653292979316</v>
      </c>
      <c r="G46">
        <f t="shared" si="1"/>
        <v>1.406996657834641</v>
      </c>
      <c r="H46">
        <f t="shared" si="2"/>
        <v>0.7028072013627732</v>
      </c>
      <c r="I46">
        <f t="shared" si="3"/>
        <v>0.6949690621159875</v>
      </c>
    </row>
    <row r="47" spans="1:9" ht="12.75">
      <c r="A47" s="5">
        <v>42</v>
      </c>
      <c r="B47" s="3">
        <v>0.001483</v>
      </c>
      <c r="C47" s="9">
        <f t="shared" si="0"/>
        <v>0.998517</v>
      </c>
      <c r="D47">
        <v>14</v>
      </c>
      <c r="E47">
        <f t="shared" si="5"/>
        <v>0.9873809227499281</v>
      </c>
      <c r="F47">
        <f t="shared" si="4"/>
        <v>1.4619941258536249</v>
      </c>
      <c r="G47">
        <f t="shared" si="1"/>
        <v>1.4435451090403266</v>
      </c>
      <c r="H47">
        <f t="shared" si="2"/>
        <v>0.6839972762654726</v>
      </c>
      <c r="I47">
        <f t="shared" si="3"/>
        <v>0.6753658617974397</v>
      </c>
    </row>
    <row r="48" spans="1:9" ht="12.75">
      <c r="A48" s="5">
        <v>43</v>
      </c>
      <c r="B48" s="3">
        <v>0.001603</v>
      </c>
      <c r="C48" s="9">
        <f t="shared" si="0"/>
        <v>0.998397</v>
      </c>
      <c r="D48">
        <v>15</v>
      </c>
      <c r="E48">
        <f t="shared" si="5"/>
        <v>0.9857981511307599</v>
      </c>
      <c r="F48">
        <f t="shared" si="4"/>
        <v>1.5021989643145996</v>
      </c>
      <c r="G48">
        <f t="shared" si="1"/>
        <v>1.4808649616518745</v>
      </c>
      <c r="H48">
        <f t="shared" si="2"/>
        <v>0.6656907798204112</v>
      </c>
      <c r="I48">
        <f t="shared" si="3"/>
        <v>0.6562367399717551</v>
      </c>
    </row>
    <row r="49" spans="1:9" ht="12.75">
      <c r="A49" s="5">
        <v>44</v>
      </c>
      <c r="B49" s="3">
        <v>0.001732</v>
      </c>
      <c r="C49" s="9">
        <f t="shared" si="0"/>
        <v>0.998268</v>
      </c>
      <c r="D49">
        <v>16</v>
      </c>
      <c r="E49">
        <f t="shared" si="5"/>
        <v>0.9840907487330014</v>
      </c>
      <c r="F49">
        <f t="shared" si="4"/>
        <v>1.5435094358332513</v>
      </c>
      <c r="G49">
        <f t="shared" si="1"/>
        <v>1.5189533563855968</v>
      </c>
      <c r="H49">
        <f t="shared" si="2"/>
        <v>0.6478742382680401</v>
      </c>
      <c r="I49">
        <f t="shared" si="3"/>
        <v>0.6375670442220186</v>
      </c>
    </row>
    <row r="50" spans="1:9" ht="12.75">
      <c r="A50" s="5">
        <v>45</v>
      </c>
      <c r="B50" s="2">
        <v>0.001871</v>
      </c>
      <c r="C50" s="9">
        <f t="shared" si="0"/>
        <v>0.998129</v>
      </c>
      <c r="D50">
        <v>17</v>
      </c>
      <c r="E50">
        <f t="shared" si="5"/>
        <v>0.982249514942122</v>
      </c>
      <c r="F50">
        <f t="shared" si="4"/>
        <v>1.5859559453186658</v>
      </c>
      <c r="G50">
        <f t="shared" si="1"/>
        <v>1.557804458008834</v>
      </c>
      <c r="H50">
        <f t="shared" si="2"/>
        <v>0.6305345384603797</v>
      </c>
      <c r="I50">
        <f t="shared" si="3"/>
        <v>0.6193422445569626</v>
      </c>
    </row>
    <row r="51" spans="1:9" ht="12.75">
      <c r="A51" s="5">
        <v>46</v>
      </c>
      <c r="B51" s="2">
        <v>0.002025</v>
      </c>
      <c r="C51" s="9">
        <f t="shared" si="0"/>
        <v>0.997975</v>
      </c>
      <c r="D51">
        <v>18</v>
      </c>
      <c r="E51">
        <f t="shared" si="5"/>
        <v>0.9802604596743641</v>
      </c>
      <c r="F51">
        <f t="shared" si="4"/>
        <v>1.6295697338149293</v>
      </c>
      <c r="G51">
        <f t="shared" si="1"/>
        <v>1.5974027763408538</v>
      </c>
      <c r="H51">
        <f t="shared" si="2"/>
        <v>0.6136589182096152</v>
      </c>
      <c r="I51">
        <f t="shared" si="3"/>
        <v>0.6015455732474304</v>
      </c>
    </row>
    <row r="52" spans="1:9" ht="12.75">
      <c r="A52" s="5">
        <v>47</v>
      </c>
      <c r="B52" s="2">
        <v>0.002194</v>
      </c>
      <c r="C52" s="9">
        <f t="shared" si="0"/>
        <v>0.997806</v>
      </c>
      <c r="D52">
        <v>19</v>
      </c>
      <c r="E52">
        <f t="shared" si="5"/>
        <v>0.9781097682258386</v>
      </c>
      <c r="F52">
        <f t="shared" si="4"/>
        <v>1.67438290149484</v>
      </c>
      <c r="G52">
        <f t="shared" si="1"/>
        <v>1.6377302717024251</v>
      </c>
      <c r="H52">
        <f t="shared" si="2"/>
        <v>0.5972349568950025</v>
      </c>
      <c r="I52">
        <f t="shared" si="3"/>
        <v>0.5841613452649396</v>
      </c>
    </row>
    <row r="53" spans="1:9" ht="12.75">
      <c r="A53" s="5">
        <v>48</v>
      </c>
      <c r="B53" s="2">
        <v>0.002373</v>
      </c>
      <c r="C53" s="9">
        <f t="shared" si="0"/>
        <v>0.997627</v>
      </c>
      <c r="D53">
        <v>20</v>
      </c>
      <c r="E53">
        <f t="shared" si="5"/>
        <v>0.9757887137458388</v>
      </c>
      <c r="F53">
        <f t="shared" si="4"/>
        <v>1.7204284312859481</v>
      </c>
      <c r="G53">
        <f t="shared" si="1"/>
        <v>1.6787746460562865</v>
      </c>
      <c r="H53">
        <f t="shared" si="2"/>
        <v>0.5812505663211703</v>
      </c>
      <c r="I53">
        <f t="shared" si="3"/>
        <v>0.5671777424745752</v>
      </c>
    </row>
    <row r="54" spans="1:9" ht="12.75">
      <c r="A54" s="5">
        <v>49</v>
      </c>
      <c r="B54" s="2">
        <v>0.002563</v>
      </c>
      <c r="C54" s="9">
        <f t="shared" si="0"/>
        <v>0.997437</v>
      </c>
      <c r="D54">
        <v>21</v>
      </c>
      <c r="E54">
        <f t="shared" si="5"/>
        <v>0.9732877672725082</v>
      </c>
      <c r="F54">
        <f t="shared" si="4"/>
        <v>1.7677402131463118</v>
      </c>
      <c r="G54">
        <f t="shared" si="1"/>
        <v>1.7205199251710015</v>
      </c>
      <c r="H54">
        <f t="shared" si="2"/>
        <v>0.5656939818210903</v>
      </c>
      <c r="I54">
        <f t="shared" si="3"/>
        <v>0.5505830325261438</v>
      </c>
    </row>
    <row r="55" spans="1:9" ht="12.75">
      <c r="A55" s="5">
        <v>50</v>
      </c>
      <c r="B55" s="2">
        <v>0.002762</v>
      </c>
      <c r="C55" s="9">
        <f t="shared" si="0"/>
        <v>0.997238</v>
      </c>
      <c r="D55">
        <v>22</v>
      </c>
      <c r="E55">
        <f t="shared" si="5"/>
        <v>0.9705995464593015</v>
      </c>
      <c r="F55">
        <f t="shared" si="4"/>
        <v>1.8163530690078356</v>
      </c>
      <c r="G55">
        <f t="shared" si="1"/>
        <v>1.7629514649889655</v>
      </c>
      <c r="H55">
        <f t="shared" si="2"/>
        <v>0.5505537535971681</v>
      </c>
      <c r="I55">
        <f t="shared" si="3"/>
        <v>0.5343672235428774</v>
      </c>
    </row>
    <row r="56" spans="1:9" ht="12.75">
      <c r="A56" s="5">
        <v>51</v>
      </c>
      <c r="B56" s="2">
        <v>0.002981</v>
      </c>
      <c r="C56" s="9">
        <f t="shared" si="0"/>
        <v>0.997019</v>
      </c>
      <c r="D56">
        <v>23</v>
      </c>
      <c r="E56">
        <f t="shared" si="5"/>
        <v>0.9677061892113062</v>
      </c>
      <c r="F56">
        <f t="shared" si="4"/>
        <v>1.8663027784055513</v>
      </c>
      <c r="G56">
        <f t="shared" si="1"/>
        <v>1.806032749605309</v>
      </c>
      <c r="H56">
        <f t="shared" si="2"/>
        <v>0.5358187382940809</v>
      </c>
      <c r="I56">
        <f t="shared" si="3"/>
        <v>0.5185151093425753</v>
      </c>
    </row>
    <row r="57" spans="1:9" ht="12.75">
      <c r="A57" s="5">
        <v>52</v>
      </c>
      <c r="B57" s="2">
        <v>0.003212</v>
      </c>
      <c r="C57" s="9">
        <f t="shared" si="0"/>
        <v>0.996788</v>
      </c>
      <c r="D57">
        <v>24</v>
      </c>
      <c r="E57">
        <f t="shared" si="5"/>
        <v>0.9645979169315595</v>
      </c>
      <c r="F57">
        <f t="shared" si="4"/>
        <v>1.917626104811704</v>
      </c>
      <c r="G57">
        <f t="shared" si="1"/>
        <v>1.84973814615495</v>
      </c>
      <c r="H57">
        <f t="shared" si="2"/>
        <v>0.5214780907971589</v>
      </c>
      <c r="I57">
        <f t="shared" si="3"/>
        <v>0.5030166801083861</v>
      </c>
    </row>
    <row r="58" spans="1:9" ht="12.75">
      <c r="A58" s="5">
        <v>53</v>
      </c>
      <c r="B58" s="2">
        <v>0.003449</v>
      </c>
      <c r="C58" s="9">
        <f t="shared" si="0"/>
        <v>0.996551</v>
      </c>
      <c r="D58">
        <v>25</v>
      </c>
      <c r="E58">
        <f t="shared" si="5"/>
        <v>0.9612710187160625</v>
      </c>
      <c r="F58">
        <f t="shared" si="4"/>
        <v>1.9703608226940261</v>
      </c>
      <c r="G58">
        <f t="shared" si="1"/>
        <v>1.8940507552693053</v>
      </c>
      <c r="H58">
        <f t="shared" si="2"/>
        <v>0.5075212562502762</v>
      </c>
      <c r="I58">
        <f t="shared" si="3"/>
        <v>0.48786547501575883</v>
      </c>
    </row>
    <row r="59" spans="1:9" ht="12.75">
      <c r="A59" s="5">
        <v>54</v>
      </c>
      <c r="B59" s="2">
        <v>0.003684</v>
      </c>
      <c r="C59" s="9">
        <f t="shared" si="0"/>
        <v>0.996316</v>
      </c>
      <c r="D59">
        <v>26</v>
      </c>
      <c r="E59">
        <f t="shared" si="5"/>
        <v>0.9577296962831124</v>
      </c>
      <c r="F59">
        <f t="shared" si="4"/>
        <v>2.024545745318112</v>
      </c>
      <c r="G59">
        <f t="shared" si="1"/>
        <v>1.938967581774783</v>
      </c>
      <c r="H59">
        <f t="shared" si="2"/>
        <v>0.49393796228737347</v>
      </c>
      <c r="I59">
        <f t="shared" si="3"/>
        <v>0.4730590546041856</v>
      </c>
    </row>
    <row r="60" spans="1:9" ht="12.75">
      <c r="A60" s="5">
        <v>55</v>
      </c>
      <c r="B60" s="2">
        <v>0.003911</v>
      </c>
      <c r="C60" s="9">
        <f t="shared" si="0"/>
        <v>0.996089</v>
      </c>
      <c r="D60">
        <v>27</v>
      </c>
      <c r="E60">
        <f t="shared" si="5"/>
        <v>0.9539840154409492</v>
      </c>
      <c r="F60">
        <f t="shared" si="4"/>
        <v>2.08022075331436</v>
      </c>
      <c r="G60">
        <f t="shared" si="1"/>
        <v>1.9844973472504295</v>
      </c>
      <c r="H60">
        <f t="shared" si="2"/>
        <v>0.48071821147189636</v>
      </c>
      <c r="I60">
        <f t="shared" si="3"/>
        <v>0.4585974896755511</v>
      </c>
    </row>
    <row r="61" spans="1:9" ht="12.75">
      <c r="A61" s="5">
        <v>56</v>
      </c>
      <c r="B61" s="2">
        <v>0.004134</v>
      </c>
      <c r="C61" s="9">
        <f t="shared" si="0"/>
        <v>0.995866</v>
      </c>
      <c r="D61">
        <v>28</v>
      </c>
      <c r="E61">
        <f t="shared" si="5"/>
        <v>0.9500402455211164</v>
      </c>
      <c r="F61">
        <f t="shared" si="4"/>
        <v>2.137426824030505</v>
      </c>
      <c r="G61">
        <f t="shared" si="1"/>
        <v>2.030641504685361</v>
      </c>
      <c r="H61">
        <f t="shared" si="2"/>
        <v>0.4678522739385852</v>
      </c>
      <c r="I61">
        <f t="shared" si="3"/>
        <v>0.4444784892002261</v>
      </c>
    </row>
    <row r="62" spans="1:9" ht="12.75">
      <c r="A62" s="5">
        <v>57</v>
      </c>
      <c r="B62" s="2">
        <v>0.00437</v>
      </c>
      <c r="C62" s="9">
        <f t="shared" si="0"/>
        <v>0.99563</v>
      </c>
      <c r="D62">
        <v>29</v>
      </c>
      <c r="E62">
        <f t="shared" si="5"/>
        <v>0.9458885696481891</v>
      </c>
      <c r="F62">
        <f t="shared" si="4"/>
        <v>2.196206061691344</v>
      </c>
      <c r="G62">
        <f t="shared" si="1"/>
        <v>2.0773662103459083</v>
      </c>
      <c r="H62">
        <f t="shared" si="2"/>
        <v>0.4553306802321997</v>
      </c>
      <c r="I62">
        <f t="shared" si="3"/>
        <v>0.4306920858417724</v>
      </c>
    </row>
    <row r="63" spans="1:9" ht="12.75">
      <c r="A63" s="5">
        <v>58</v>
      </c>
      <c r="B63" s="2">
        <v>0.004627</v>
      </c>
      <c r="C63" s="9">
        <f t="shared" si="0"/>
        <v>0.995373</v>
      </c>
      <c r="D63">
        <v>30</v>
      </c>
      <c r="E63">
        <f t="shared" si="5"/>
        <v>0.941511943236427</v>
      </c>
      <c r="F63">
        <f t="shared" si="4"/>
        <v>2.256601728387856</v>
      </c>
      <c r="G63">
        <f t="shared" si="1"/>
        <v>2.12461747840513</v>
      </c>
      <c r="H63">
        <f t="shared" si="2"/>
        <v>0.44314421433790724</v>
      </c>
      <c r="I63">
        <f t="shared" si="3"/>
        <v>0.41722557037526276</v>
      </c>
    </row>
    <row r="64" spans="1:9" ht="12.75">
      <c r="A64" s="5">
        <v>59</v>
      </c>
      <c r="B64" s="2">
        <v>0.004932</v>
      </c>
      <c r="C64" s="9">
        <f t="shared" si="0"/>
        <v>0.995068</v>
      </c>
      <c r="D64">
        <v>31</v>
      </c>
      <c r="E64">
        <f t="shared" si="5"/>
        <v>0.9368684063323849</v>
      </c>
      <c r="F64">
        <f t="shared" si="4"/>
        <v>2.3186582759185224</v>
      </c>
      <c r="G64">
        <f t="shared" si="1"/>
        <v>2.172277683789181</v>
      </c>
      <c r="H64">
        <f t="shared" si="2"/>
        <v>0.4312839068982065</v>
      </c>
      <c r="I64">
        <f t="shared" si="3"/>
        <v>0.4040562665325274</v>
      </c>
    </row>
    <row r="65" spans="1:9" ht="12.75">
      <c r="A65" s="5">
        <v>60</v>
      </c>
      <c r="B65" s="2">
        <v>0.005299</v>
      </c>
      <c r="C65" s="9">
        <f t="shared" si="0"/>
        <v>0.994701</v>
      </c>
      <c r="D65">
        <v>32</v>
      </c>
      <c r="E65">
        <f t="shared" si="5"/>
        <v>0.9319039406472295</v>
      </c>
      <c r="F65">
        <f t="shared" si="4"/>
        <v>2.3824213785062818</v>
      </c>
      <c r="G65">
        <f t="shared" si="1"/>
        <v>2.2201878709122087</v>
      </c>
      <c r="H65">
        <f t="shared" si="2"/>
        <v>0.4197410286113932</v>
      </c>
      <c r="I65">
        <f t="shared" si="3"/>
        <v>0.3911583186142788</v>
      </c>
    </row>
    <row r="66" spans="1:9" ht="12.75">
      <c r="A66" s="5">
        <v>61</v>
      </c>
      <c r="B66" s="2">
        <v>0.005777</v>
      </c>
      <c r="C66" s="9">
        <f t="shared" si="0"/>
        <v>0.994223</v>
      </c>
      <c r="D66">
        <v>33</v>
      </c>
      <c r="E66">
        <f t="shared" si="5"/>
        <v>0.9265203315821104</v>
      </c>
      <c r="F66">
        <f t="shared" si="4"/>
        <v>2.447937966415205</v>
      </c>
      <c r="G66">
        <f t="shared" si="1"/>
        <v>2.2680642963354525</v>
      </c>
      <c r="H66">
        <f t="shared" si="2"/>
        <v>0.40850708380670864</v>
      </c>
      <c r="I66">
        <f t="shared" si="3"/>
        <v>0.37849011874223265</v>
      </c>
    </row>
    <row r="67" spans="1:9" ht="12.75">
      <c r="A67" s="5">
        <v>62</v>
      </c>
      <c r="B67" s="2">
        <v>0.006383</v>
      </c>
      <c r="C67" s="9">
        <f t="shared" si="0"/>
        <v>0.993617</v>
      </c>
      <c r="D67">
        <v>34</v>
      </c>
      <c r="E67">
        <f t="shared" si="5"/>
        <v>0.9206063523056218</v>
      </c>
      <c r="F67">
        <f t="shared" si="4"/>
        <v>2.5152562604916233</v>
      </c>
      <c r="G67">
        <f t="shared" si="1"/>
        <v>2.3155608910850725</v>
      </c>
      <c r="H67">
        <f t="shared" si="2"/>
        <v>0.3975738041914439</v>
      </c>
      <c r="I67">
        <f t="shared" si="3"/>
        <v>0.3660089696489547</v>
      </c>
    </row>
    <row r="68" spans="1:9" ht="12.75">
      <c r="A68" s="5">
        <v>63</v>
      </c>
      <c r="B68" s="2">
        <v>0.007119</v>
      </c>
      <c r="C68" s="9">
        <f t="shared" si="0"/>
        <v>0.992881</v>
      </c>
      <c r="D68">
        <v>35</v>
      </c>
      <c r="E68">
        <f t="shared" si="5"/>
        <v>0.9140525556835581</v>
      </c>
      <c r="F68">
        <f t="shared" si="4"/>
        <v>2.584425807655143</v>
      </c>
      <c r="G68">
        <f t="shared" si="1"/>
        <v>2.3623010144617274</v>
      </c>
      <c r="H68">
        <f t="shared" si="2"/>
        <v>0.3869331427653955</v>
      </c>
      <c r="I68">
        <f t="shared" si="3"/>
        <v>0.3536772280233808</v>
      </c>
    </row>
    <row r="69" spans="1:9" ht="12.75">
      <c r="A69" s="5">
        <v>64</v>
      </c>
      <c r="B69" s="2">
        <v>0.007963</v>
      </c>
      <c r="C69" s="9">
        <f t="shared" si="0"/>
        <v>0.992037</v>
      </c>
      <c r="D69">
        <v>36</v>
      </c>
      <c r="E69">
        <f t="shared" si="5"/>
        <v>0.9067739551826499</v>
      </c>
      <c r="F69">
        <f t="shared" si="4"/>
        <v>2.6554975173656596</v>
      </c>
      <c r="G69">
        <f t="shared" si="1"/>
        <v>2.407935986799367</v>
      </c>
      <c r="H69">
        <f t="shared" si="2"/>
        <v>0.3765772678981951</v>
      </c>
      <c r="I69">
        <f t="shared" si="3"/>
        <v>0.3414704586439227</v>
      </c>
    </row>
    <row r="70" spans="1:9" ht="12.75">
      <c r="A70" s="5">
        <v>65</v>
      </c>
      <c r="B70" s="2">
        <v>0.008886</v>
      </c>
      <c r="C70" s="9">
        <f aca="true" t="shared" si="6" ref="C70:C126">1-B70</f>
        <v>0.991114</v>
      </c>
      <c r="D70">
        <v>37</v>
      </c>
      <c r="E70">
        <f t="shared" si="5"/>
        <v>0.898716361816897</v>
      </c>
      <c r="F70">
        <f t="shared" si="4"/>
        <v>2.7285236990932153</v>
      </c>
      <c r="G70">
        <f t="shared" si="1"/>
        <v>2.4521688919802362</v>
      </c>
      <c r="H70">
        <f t="shared" si="2"/>
        <v>0.36649855756515337</v>
      </c>
      <c r="I70">
        <f t="shared" si="3"/>
        <v>0.32937825026609524</v>
      </c>
    </row>
    <row r="71" spans="1:9" ht="12.75">
      <c r="A71" s="5">
        <v>66</v>
      </c>
      <c r="B71" s="2">
        <v>0.009938</v>
      </c>
      <c r="C71" s="9">
        <f t="shared" si="6"/>
        <v>0.990062</v>
      </c>
      <c r="D71">
        <v>38</v>
      </c>
      <c r="E71">
        <f t="shared" si="5"/>
        <v>0.8897849186131607</v>
      </c>
      <c r="F71">
        <f t="shared" si="4"/>
        <v>2.803558100818279</v>
      </c>
      <c r="G71">
        <f t="shared" si="1"/>
        <v>2.4945637165638597</v>
      </c>
      <c r="H71">
        <f t="shared" si="2"/>
        <v>0.3566895937373755</v>
      </c>
      <c r="I71">
        <f t="shared" si="3"/>
        <v>0.31737702113377203</v>
      </c>
    </row>
    <row r="72" spans="1:9" ht="12.75">
      <c r="A72" s="5">
        <v>67</v>
      </c>
      <c r="B72" s="2">
        <v>0.011253</v>
      </c>
      <c r="C72" s="9">
        <f t="shared" si="6"/>
        <v>0.988747</v>
      </c>
      <c r="D72">
        <v>39</v>
      </c>
      <c r="E72">
        <f t="shared" si="5"/>
        <v>0.8797721689240068</v>
      </c>
      <c r="F72">
        <f t="shared" si="4"/>
        <v>2.880655948590782</v>
      </c>
      <c r="G72">
        <f t="shared" si="1"/>
        <v>2.534320931815554</v>
      </c>
      <c r="H72">
        <f t="shared" si="2"/>
        <v>0.3471431569220199</v>
      </c>
      <c r="I72">
        <f t="shared" si="3"/>
        <v>0.3054068880924123</v>
      </c>
    </row>
    <row r="73" spans="1:9" ht="12.75">
      <c r="A73" s="5">
        <v>68</v>
      </c>
      <c r="B73" s="2">
        <v>0.012687</v>
      </c>
      <c r="C73" s="9">
        <f t="shared" si="6"/>
        <v>0.987313</v>
      </c>
      <c r="D73">
        <v>40</v>
      </c>
      <c r="E73">
        <f t="shared" si="5"/>
        <v>0.8686104994168679</v>
      </c>
      <c r="F73">
        <f t="shared" si="4"/>
        <v>2.9598739871770285</v>
      </c>
      <c r="G73">
        <f t="shared" si="1"/>
        <v>2.5709776222128347</v>
      </c>
      <c r="H73">
        <f t="shared" si="2"/>
        <v>0.33785222084868116</v>
      </c>
      <c r="I73">
        <f t="shared" si="3"/>
        <v>0.2934619862804709</v>
      </c>
    </row>
    <row r="74" spans="1:9" ht="12.75">
      <c r="A74" s="5">
        <v>69</v>
      </c>
      <c r="B74" s="2">
        <v>0.014231</v>
      </c>
      <c r="C74" s="9">
        <f t="shared" si="6"/>
        <v>0.985769</v>
      </c>
      <c r="D74">
        <v>41</v>
      </c>
      <c r="E74">
        <f t="shared" si="5"/>
        <v>0.8562493033996664</v>
      </c>
      <c r="F74">
        <f t="shared" si="4"/>
        <v>3.041270521824397</v>
      </c>
      <c r="G74">
        <f t="shared" si="1"/>
        <v>2.60408576576208</v>
      </c>
      <c r="H74">
        <f t="shared" si="2"/>
        <v>0.32880994729798657</v>
      </c>
      <c r="I74">
        <f t="shared" si="3"/>
        <v>0.28154328832478204</v>
      </c>
    </row>
    <row r="75" spans="1:9" ht="12.75">
      <c r="A75" s="5">
        <v>70</v>
      </c>
      <c r="B75" s="2">
        <v>0.015887</v>
      </c>
      <c r="C75" s="9">
        <f t="shared" si="6"/>
        <v>0.984113</v>
      </c>
      <c r="D75">
        <v>42</v>
      </c>
      <c r="E75">
        <f t="shared" si="5"/>
        <v>0.842646070716556</v>
      </c>
      <c r="F75">
        <f t="shared" si="4"/>
        <v>3.124905461174568</v>
      </c>
      <c r="G75">
        <f t="shared" si="1"/>
        <v>2.633189308219457</v>
      </c>
      <c r="H75">
        <f t="shared" si="2"/>
        <v>0.32000968106860006</v>
      </c>
      <c r="I75">
        <f t="shared" si="3"/>
        <v>0.2696549003437141</v>
      </c>
    </row>
    <row r="76" spans="1:9" ht="12.75">
      <c r="A76" s="5">
        <v>71</v>
      </c>
      <c r="B76" s="2">
        <v>0.017663</v>
      </c>
      <c r="C76" s="9">
        <f t="shared" si="6"/>
        <v>0.982337</v>
      </c>
      <c r="D76">
        <v>43</v>
      </c>
      <c r="E76">
        <f t="shared" si="5"/>
        <v>0.8277624131694894</v>
      </c>
      <c r="F76">
        <f t="shared" si="4"/>
        <v>3.2108403613568686</v>
      </c>
      <c r="G76">
        <f t="shared" si="1"/>
        <v>2.657812965818757</v>
      </c>
      <c r="H76">
        <f t="shared" si="2"/>
        <v>0.3114449450789295</v>
      </c>
      <c r="I76">
        <f t="shared" si="3"/>
        <v>0.25780241930797376</v>
      </c>
    </row>
    <row r="77" spans="1:9" ht="12.75">
      <c r="A77" s="5">
        <v>72</v>
      </c>
      <c r="B77" s="2">
        <v>0.019598</v>
      </c>
      <c r="C77" s="9">
        <f t="shared" si="6"/>
        <v>0.980402</v>
      </c>
      <c r="D77">
        <v>44</v>
      </c>
      <c r="E77">
        <f t="shared" si="5"/>
        <v>0.8115399253961938</v>
      </c>
      <c r="F77">
        <f t="shared" si="4"/>
        <v>3.299138471294183</v>
      </c>
      <c r="G77">
        <f t="shared" si="1"/>
        <v>2.677382588865794</v>
      </c>
      <c r="H77">
        <f t="shared" si="2"/>
        <v>0.3031094355999313</v>
      </c>
      <c r="I77">
        <f t="shared" si="3"/>
        <v>0.24598540875365066</v>
      </c>
    </row>
    <row r="78" spans="1:9" ht="12.75">
      <c r="A78" s="5">
        <v>73</v>
      </c>
      <c r="B78" s="2">
        <v>0.021698</v>
      </c>
      <c r="C78" s="9">
        <f t="shared" si="6"/>
        <v>0.978302</v>
      </c>
      <c r="D78">
        <v>45</v>
      </c>
      <c r="E78">
        <f t="shared" si="5"/>
        <v>0.7939311320949471</v>
      </c>
      <c r="F78">
        <f t="shared" si="4"/>
        <v>3.3898647792547734</v>
      </c>
      <c r="G78">
        <f t="shared" si="1"/>
        <v>2.6913191818425304</v>
      </c>
      <c r="H78">
        <f t="shared" si="2"/>
        <v>0.2949970176155049</v>
      </c>
      <c r="I78">
        <f t="shared" si="3"/>
        <v>0.23420731616011087</v>
      </c>
    </row>
    <row r="79" spans="1:9" ht="12.75">
      <c r="A79" s="5">
        <v>74</v>
      </c>
      <c r="B79" s="2">
        <v>0.02399</v>
      </c>
      <c r="C79" s="9">
        <f t="shared" si="6"/>
        <v>0.97601</v>
      </c>
      <c r="D79">
        <v>46</v>
      </c>
      <c r="E79">
        <f t="shared" si="5"/>
        <v>0.7748847242359894</v>
      </c>
      <c r="F79">
        <f t="shared" si="4"/>
        <v>3.48308606068428</v>
      </c>
      <c r="G79">
        <f t="shared" si="1"/>
        <v>2.698990181623557</v>
      </c>
      <c r="H79">
        <f t="shared" si="2"/>
        <v>0.2871017203070607</v>
      </c>
      <c r="I79">
        <f t="shared" si="3"/>
        <v>0.22247073736781492</v>
      </c>
    </row>
    <row r="80" spans="1:9" ht="12.75">
      <c r="A80" s="5">
        <v>75</v>
      </c>
      <c r="B80" s="2">
        <v>0.02661</v>
      </c>
      <c r="C80" s="9">
        <f t="shared" si="6"/>
        <v>0.97339</v>
      </c>
      <c r="D80">
        <v>47</v>
      </c>
      <c r="E80">
        <f t="shared" si="5"/>
        <v>0.7542650417240697</v>
      </c>
      <c r="F80">
        <f t="shared" si="4"/>
        <v>3.578870927353098</v>
      </c>
      <c r="G80">
        <f t="shared" si="1"/>
        <v>2.6994172293450447</v>
      </c>
      <c r="H80">
        <f t="shared" si="2"/>
        <v>0.2794177326589398</v>
      </c>
      <c r="I80">
        <f t="shared" si="3"/>
        <v>0.2107550277824402</v>
      </c>
    </row>
    <row r="81" spans="1:9" ht="12.75">
      <c r="A81" s="5">
        <v>76</v>
      </c>
      <c r="B81" s="2">
        <v>0.029533</v>
      </c>
      <c r="C81" s="9">
        <f t="shared" si="6"/>
        <v>0.970467</v>
      </c>
      <c r="D81">
        <v>48</v>
      </c>
      <c r="E81">
        <f t="shared" si="5"/>
        <v>0.7319893322468327</v>
      </c>
      <c r="F81">
        <f t="shared" si="4"/>
        <v>3.6772898778553085</v>
      </c>
      <c r="G81">
        <f t="shared" si="1"/>
        <v>2.6917369621693443</v>
      </c>
      <c r="H81">
        <f t="shared" si="2"/>
        <v>0.27193939918144994</v>
      </c>
      <c r="I81">
        <f t="shared" si="3"/>
        <v>0.19905673921843442</v>
      </c>
    </row>
    <row r="82" spans="1:9" ht="12.75">
      <c r="A82" s="5">
        <v>77</v>
      </c>
      <c r="B82" s="2">
        <v>0.032873</v>
      </c>
      <c r="C82" s="9">
        <f t="shared" si="6"/>
        <v>0.967127</v>
      </c>
      <c r="D82">
        <v>49</v>
      </c>
      <c r="E82">
        <f t="shared" si="5"/>
        <v>0.7079266469278825</v>
      </c>
      <c r="F82">
        <f t="shared" si="4"/>
        <v>3.77841534949633</v>
      </c>
      <c r="G82">
        <f t="shared" si="1"/>
        <v>2.6748409090697804</v>
      </c>
      <c r="H82">
        <f t="shared" si="2"/>
        <v>0.2646612157483697</v>
      </c>
      <c r="I82">
        <f t="shared" si="3"/>
        <v>0.18736072703660026</v>
      </c>
    </row>
    <row r="83" spans="1:9" ht="12.75">
      <c r="A83" s="5">
        <v>78</v>
      </c>
      <c r="B83" s="2">
        <v>0.036696</v>
      </c>
      <c r="C83" s="9">
        <f t="shared" si="6"/>
        <v>0.963304</v>
      </c>
      <c r="D83">
        <v>50</v>
      </c>
      <c r="E83">
        <f t="shared" si="5"/>
        <v>0.681948570692217</v>
      </c>
      <c r="F83">
        <f t="shared" si="4"/>
        <v>3.8823217716074794</v>
      </c>
      <c r="G83">
        <f t="shared" si="1"/>
        <v>2.6475437831149966</v>
      </c>
      <c r="H83">
        <f t="shared" si="2"/>
        <v>0.2575778255458586</v>
      </c>
      <c r="I83">
        <f t="shared" si="3"/>
        <v>0.17565482997300752</v>
      </c>
    </row>
    <row r="84" spans="1:9" ht="12.75">
      <c r="A84" s="5">
        <v>79</v>
      </c>
      <c r="B84" s="2">
        <v>0.041106</v>
      </c>
      <c r="C84" s="9">
        <f t="shared" si="6"/>
        <v>0.958894</v>
      </c>
      <c r="D84">
        <v>51</v>
      </c>
      <c r="E84">
        <f t="shared" si="5"/>
        <v>0.6539163927453427</v>
      </c>
      <c r="F84">
        <f t="shared" si="4"/>
        <v>3.9890856203266853</v>
      </c>
      <c r="G84">
        <f t="shared" si="1"/>
        <v>2.608528479196344</v>
      </c>
      <c r="H84">
        <f t="shared" si="2"/>
        <v>0.2506840151297894</v>
      </c>
      <c r="I84">
        <f t="shared" si="3"/>
        <v>0.1639263868925908</v>
      </c>
    </row>
    <row r="85" spans="1:9" ht="12.75">
      <c r="A85" s="5">
        <v>80</v>
      </c>
      <c r="B85" s="2">
        <v>0.046239</v>
      </c>
      <c r="C85" s="9">
        <f t="shared" si="6"/>
        <v>0.953761</v>
      </c>
      <c r="D85">
        <v>52</v>
      </c>
      <c r="E85">
        <f t="shared" si="5"/>
        <v>0.6236799526611908</v>
      </c>
      <c r="F85">
        <f t="shared" si="4"/>
        <v>4.09878547488567</v>
      </c>
      <c r="G85">
        <f t="shared" si="1"/>
        <v>2.556330330945071</v>
      </c>
      <c r="H85">
        <f t="shared" si="2"/>
        <v>0.24397471058860276</v>
      </c>
      <c r="I85">
        <f t="shared" si="3"/>
        <v>0.1521621359504275</v>
      </c>
    </row>
    <row r="86" spans="1:9" ht="12.75">
      <c r="A86" s="5">
        <v>81</v>
      </c>
      <c r="B86" s="2">
        <v>0.052094</v>
      </c>
      <c r="C86" s="9">
        <f t="shared" si="6"/>
        <v>0.947906</v>
      </c>
      <c r="D86">
        <v>53</v>
      </c>
      <c r="E86">
        <f t="shared" si="5"/>
        <v>0.5911899692072587</v>
      </c>
      <c r="F86">
        <f t="shared" si="4"/>
        <v>4.211502075445026</v>
      </c>
      <c r="G86">
        <f t="shared" si="1"/>
        <v>2.489797782298651</v>
      </c>
      <c r="H86">
        <f t="shared" si="2"/>
        <v>0.23744497380885912</v>
      </c>
      <c r="I86">
        <f t="shared" si="3"/>
        <v>0.1403750867544778</v>
      </c>
    </row>
    <row r="87" spans="1:9" ht="12.75">
      <c r="A87" s="5">
        <v>82</v>
      </c>
      <c r="B87" s="2">
        <v>0.058742</v>
      </c>
      <c r="C87" s="9">
        <f t="shared" si="6"/>
        <v>0.941258</v>
      </c>
      <c r="D87">
        <v>54</v>
      </c>
      <c r="E87">
        <f t="shared" si="5"/>
        <v>0.556462288036086</v>
      </c>
      <c r="F87">
        <f t="shared" si="4"/>
        <v>4.327318382519764</v>
      </c>
      <c r="G87">
        <f t="shared" si="1"/>
        <v>2.407989488197563</v>
      </c>
      <c r="H87">
        <f t="shared" si="2"/>
        <v>0.2310899988407388</v>
      </c>
      <c r="I87">
        <f t="shared" si="3"/>
        <v>0.12859286949717397</v>
      </c>
    </row>
    <row r="88" spans="1:9" ht="12.75">
      <c r="A88" s="5">
        <v>83</v>
      </c>
      <c r="B88" s="2">
        <v>0.066209</v>
      </c>
      <c r="C88" s="9">
        <f t="shared" si="6"/>
        <v>0.933791</v>
      </c>
      <c r="D88">
        <v>55</v>
      </c>
      <c r="E88">
        <f t="shared" si="5"/>
        <v>0.5196194764075048</v>
      </c>
      <c r="F88">
        <f t="shared" si="4"/>
        <v>4.446319638039058</v>
      </c>
      <c r="G88">
        <f t="shared" si="1"/>
        <v>2.3103942822582617</v>
      </c>
      <c r="H88">
        <f t="shared" si="2"/>
        <v>0.22490510836081634</v>
      </c>
      <c r="I88">
        <f t="shared" si="3"/>
        <v>0.11686507464782052</v>
      </c>
    </row>
    <row r="89" spans="1:9" ht="12.75">
      <c r="A89" s="5">
        <v>84</v>
      </c>
      <c r="B89" s="2">
        <v>0.074583</v>
      </c>
      <c r="C89" s="9">
        <f t="shared" si="6"/>
        <v>0.925417</v>
      </c>
      <c r="D89">
        <v>56</v>
      </c>
      <c r="E89">
        <f t="shared" si="5"/>
        <v>0.4808646969986039</v>
      </c>
      <c r="F89">
        <f t="shared" si="4"/>
        <v>4.568593428085133</v>
      </c>
      <c r="G89">
        <f t="shared" si="1"/>
        <v>2.19687529450597</v>
      </c>
      <c r="H89">
        <f t="shared" si="2"/>
        <v>0.21888575022950493</v>
      </c>
      <c r="I89">
        <f t="shared" si="3"/>
        <v>0.10525442996142298</v>
      </c>
    </row>
    <row r="90" spans="1:9" ht="12.75">
      <c r="A90" s="5">
        <v>85</v>
      </c>
      <c r="B90" s="2">
        <v>0.083899</v>
      </c>
      <c r="C90" s="9">
        <f t="shared" si="6"/>
        <v>0.916101</v>
      </c>
      <c r="D90">
        <v>57</v>
      </c>
      <c r="E90">
        <f t="shared" si="5"/>
        <v>0.4405206297851181</v>
      </c>
      <c r="F90">
        <f t="shared" si="4"/>
        <v>4.694229747357474</v>
      </c>
      <c r="G90">
        <f t="shared" si="1"/>
        <v>2.0679050446619502</v>
      </c>
      <c r="H90">
        <f t="shared" si="2"/>
        <v>0.2130274941406374</v>
      </c>
      <c r="I90">
        <f t="shared" si="3"/>
        <v>0.09384300588037914</v>
      </c>
    </row>
    <row r="91" spans="1:9" ht="12.75">
      <c r="A91" s="5">
        <v>86</v>
      </c>
      <c r="B91" s="2">
        <v>0.094103</v>
      </c>
      <c r="C91" s="9">
        <f t="shared" si="6"/>
        <v>0.905897</v>
      </c>
      <c r="D91">
        <v>58</v>
      </c>
      <c r="E91">
        <f t="shared" si="5"/>
        <v>0.3990663169604491</v>
      </c>
      <c r="F91">
        <f t="shared" si="4"/>
        <v>4.823321065409805</v>
      </c>
      <c r="G91">
        <f t="shared" si="1"/>
        <v>1.92482497309084</v>
      </c>
      <c r="H91">
        <f t="shared" si="2"/>
        <v>0.20732602836071765</v>
      </c>
      <c r="I91">
        <f t="shared" si="3"/>
        <v>0.08273683454794921</v>
      </c>
    </row>
    <row r="92" spans="1:9" ht="12.75">
      <c r="A92" s="5">
        <v>87</v>
      </c>
      <c r="B92" s="2">
        <v>0.105171</v>
      </c>
      <c r="C92" s="9">
        <f t="shared" si="6"/>
        <v>0.894829</v>
      </c>
      <c r="D92">
        <v>59</v>
      </c>
      <c r="E92">
        <f t="shared" si="5"/>
        <v>0.35709611333940167</v>
      </c>
      <c r="F92">
        <f t="shared" si="4"/>
        <v>4.955962394708575</v>
      </c>
      <c r="G92">
        <f t="shared" si="1"/>
        <v>1.7697549090066658</v>
      </c>
      <c r="H92">
        <f t="shared" si="2"/>
        <v>0.20177715655544295</v>
      </c>
      <c r="I92">
        <f t="shared" si="3"/>
        <v>0.07205383836662466</v>
      </c>
    </row>
    <row r="93" spans="1:9" ht="12.75">
      <c r="A93" s="5">
        <v>88</v>
      </c>
      <c r="B93" s="2">
        <v>0.116929</v>
      </c>
      <c r="C93" s="9">
        <f t="shared" si="6"/>
        <v>0.8830709999999999</v>
      </c>
      <c r="D93">
        <v>60</v>
      </c>
      <c r="E93">
        <f t="shared" si="5"/>
        <v>0.3153412219027387</v>
      </c>
      <c r="F93">
        <f t="shared" si="4"/>
        <v>5.092251360563061</v>
      </c>
      <c r="G93">
        <f t="shared" si="1"/>
        <v>1.6057967662758394</v>
      </c>
      <c r="H93">
        <f t="shared" si="2"/>
        <v>0.19637679470116098</v>
      </c>
      <c r="I93">
        <f t="shared" si="3"/>
        <v>0.06192569839440737</v>
      </c>
    </row>
    <row r="94" spans="1:9" ht="12.75">
      <c r="A94" s="5">
        <v>89</v>
      </c>
      <c r="B94" s="2">
        <v>0.129206</v>
      </c>
      <c r="C94" s="9">
        <f t="shared" si="6"/>
        <v>0.8707940000000001</v>
      </c>
      <c r="D94">
        <v>61</v>
      </c>
      <c r="E94">
        <f t="shared" si="5"/>
        <v>0.2745972439855735</v>
      </c>
      <c r="F94">
        <f t="shared" si="4"/>
        <v>5.232288272978546</v>
      </c>
      <c r="G94">
        <f t="shared" si="1"/>
        <v>1.4367719394979448</v>
      </c>
      <c r="H94">
        <f t="shared" si="2"/>
        <v>0.19112096807898876</v>
      </c>
      <c r="I94">
        <f t="shared" si="3"/>
        <v>0.05248129110234508</v>
      </c>
    </row>
    <row r="95" spans="1:9" ht="12.75">
      <c r="A95" s="5">
        <v>90</v>
      </c>
      <c r="B95" s="2">
        <v>0.14185</v>
      </c>
      <c r="C95" s="9">
        <f t="shared" si="6"/>
        <v>0.85815</v>
      </c>
      <c r="D95">
        <v>62</v>
      </c>
      <c r="E95">
        <f t="shared" si="5"/>
        <v>0.2356456249262199</v>
      </c>
      <c r="F95">
        <f t="shared" si="4"/>
        <v>5.376176200485457</v>
      </c>
      <c r="G95">
        <f t="shared" si="1"/>
        <v>1.266872400476866</v>
      </c>
      <c r="H95">
        <f t="shared" si="2"/>
        <v>0.18600580834938077</v>
      </c>
      <c r="I95">
        <f t="shared" si="3"/>
        <v>0.04383145494839652</v>
      </c>
    </row>
    <row r="96" spans="1:9" ht="12.75">
      <c r="A96" s="5">
        <v>91</v>
      </c>
      <c r="B96" s="2">
        <v>0.15486</v>
      </c>
      <c r="C96" s="9">
        <f t="shared" si="6"/>
        <v>0.84514</v>
      </c>
      <c r="D96">
        <v>63</v>
      </c>
      <c r="E96">
        <f t="shared" si="5"/>
        <v>0.1991535434501455</v>
      </c>
      <c r="F96">
        <f t="shared" si="4"/>
        <v>5.524021045998807</v>
      </c>
      <c r="G96">
        <f t="shared" si="1"/>
        <v>1.1001283654038416</v>
      </c>
      <c r="H96">
        <f t="shared" si="2"/>
        <v>0.18102755070499346</v>
      </c>
      <c r="I96">
        <f t="shared" si="3"/>
        <v>0.036052278185000335</v>
      </c>
    </row>
    <row r="97" spans="1:9" ht="12.75">
      <c r="A97" s="5">
        <v>92</v>
      </c>
      <c r="B97" s="4">
        <v>0.168157</v>
      </c>
      <c r="C97" s="9">
        <f t="shared" si="6"/>
        <v>0.831843</v>
      </c>
      <c r="D97">
        <v>64</v>
      </c>
      <c r="E97">
        <f t="shared" si="5"/>
        <v>0.16566448104419937</v>
      </c>
      <c r="F97">
        <f t="shared" si="4"/>
        <v>5.675931624763774</v>
      </c>
      <c r="G97">
        <f t="shared" si="1"/>
        <v>0.9403002670588501</v>
      </c>
      <c r="H97">
        <f t="shared" si="2"/>
        <v>0.17618253109975032</v>
      </c>
      <c r="I97">
        <f t="shared" si="3"/>
        <v>0.029187187583693652</v>
      </c>
    </row>
    <row r="98" spans="1:9" ht="12.75">
      <c r="A98" s="5">
        <v>93</v>
      </c>
      <c r="B98" s="4">
        <v>0.181737</v>
      </c>
      <c r="C98" s="9">
        <f t="shared" si="6"/>
        <v>0.818263</v>
      </c>
      <c r="D98">
        <v>65</v>
      </c>
      <c r="E98">
        <f t="shared" si="5"/>
        <v>0.1355571152526697</v>
      </c>
      <c r="F98">
        <f t="shared" si="4"/>
        <v>5.8320197444447786</v>
      </c>
      <c r="G98">
        <f aca="true" t="shared" si="7" ref="G98:G126">E98*F98</f>
        <v>0.7905717726535462</v>
      </c>
      <c r="H98">
        <f aca="true" t="shared" si="8" ref="H98:H126">1/F98</f>
        <v>0.17146718355206841</v>
      </c>
      <c r="I98">
        <f aca="true" t="shared" si="9" ref="I98:I126">E98*H98</f>
        <v>0.023243596762818407</v>
      </c>
    </row>
    <row r="99" spans="1:9" ht="12.75">
      <c r="A99" s="5">
        <v>94</v>
      </c>
      <c r="B99" s="4">
        <v>0.195567</v>
      </c>
      <c r="C99" s="9">
        <f t="shared" si="6"/>
        <v>0.804433</v>
      </c>
      <c r="D99">
        <v>66</v>
      </c>
      <c r="E99">
        <f t="shared" si="5"/>
        <v>0.10904661689405083</v>
      </c>
      <c r="F99">
        <f aca="true" t="shared" si="10" ref="F99:F125">F98*(1+$F$3)</f>
        <v>5.99240028741701</v>
      </c>
      <c r="G99">
        <f t="shared" si="7"/>
        <v>0.6534509784177628</v>
      </c>
      <c r="H99">
        <f t="shared" si="8"/>
        <v>0.16687803752026123</v>
      </c>
      <c r="I99">
        <f t="shared" si="9"/>
        <v>0.018197485425502966</v>
      </c>
    </row>
    <row r="100" spans="1:9" ht="12.75">
      <c r="A100" s="5">
        <v>95</v>
      </c>
      <c r="B100" s="4">
        <v>0.209614</v>
      </c>
      <c r="C100" s="9">
        <f t="shared" si="6"/>
        <v>0.790386</v>
      </c>
      <c r="D100">
        <v>67</v>
      </c>
      <c r="E100">
        <f aca="true" t="shared" si="11" ref="E100:E126">PRODUCT(E99,C100)</f>
        <v>0.08618891934042126</v>
      </c>
      <c r="F100">
        <f t="shared" si="10"/>
        <v>6.157191295320978</v>
      </c>
      <c r="G100">
        <f t="shared" si="7"/>
        <v>0.5306816639159637</v>
      </c>
      <c r="H100">
        <f t="shared" si="8"/>
        <v>0.1624117153481861</v>
      </c>
      <c r="I100">
        <f t="shared" si="9"/>
        <v>0.01399809023408427</v>
      </c>
    </row>
    <row r="101" spans="1:9" ht="12.75">
      <c r="A101" s="5">
        <v>96</v>
      </c>
      <c r="B101" s="2">
        <v>0.223854</v>
      </c>
      <c r="C101" s="9">
        <f t="shared" si="6"/>
        <v>0.776146</v>
      </c>
      <c r="D101">
        <v>68</v>
      </c>
      <c r="E101">
        <f t="shared" si="11"/>
        <v>0.0668951849903906</v>
      </c>
      <c r="F101">
        <f t="shared" si="10"/>
        <v>6.326514055942305</v>
      </c>
      <c r="G101">
        <f t="shared" si="7"/>
        <v>0.42321332811656687</v>
      </c>
      <c r="H101">
        <f t="shared" si="8"/>
        <v>0.15806492977925654</v>
      </c>
      <c r="I101">
        <f t="shared" si="9"/>
        <v>0.010573782718076467</v>
      </c>
    </row>
    <row r="102" spans="1:9" ht="12.75">
      <c r="A102" s="5">
        <v>97</v>
      </c>
      <c r="B102" s="2">
        <v>0.23828</v>
      </c>
      <c r="C102" s="9">
        <f t="shared" si="6"/>
        <v>0.76172</v>
      </c>
      <c r="D102">
        <v>69</v>
      </c>
      <c r="E102">
        <f t="shared" si="11"/>
        <v>0.050955400310880326</v>
      </c>
      <c r="F102">
        <f t="shared" si="10"/>
        <v>6.500493192480719</v>
      </c>
      <c r="G102">
        <f t="shared" si="7"/>
        <v>0.3312352328410075</v>
      </c>
      <c r="H102">
        <f t="shared" si="8"/>
        <v>0.15383448153698934</v>
      </c>
      <c r="I102">
        <f t="shared" si="9"/>
        <v>0.00783869758833402</v>
      </c>
    </row>
    <row r="103" spans="1:9" ht="12.75">
      <c r="A103" s="5">
        <v>98</v>
      </c>
      <c r="B103" s="2">
        <v>0.252858</v>
      </c>
      <c r="C103" s="9">
        <f t="shared" si="6"/>
        <v>0.747142</v>
      </c>
      <c r="D103">
        <v>70</v>
      </c>
      <c r="E103">
        <f t="shared" si="11"/>
        <v>0.03807091969907175</v>
      </c>
      <c r="F103">
        <f t="shared" si="10"/>
        <v>6.679256755273939</v>
      </c>
      <c r="G103">
        <f t="shared" si="7"/>
        <v>0.25428544757951665</v>
      </c>
      <c r="H103">
        <f t="shared" si="8"/>
        <v>0.1497172569703059</v>
      </c>
      <c r="I103">
        <f t="shared" si="9"/>
        <v>0.005699873667681806</v>
      </c>
    </row>
    <row r="104" spans="1:9" ht="12.75">
      <c r="A104" s="5">
        <v>99</v>
      </c>
      <c r="B104" s="2">
        <v>0.267526</v>
      </c>
      <c r="C104" s="9">
        <f t="shared" si="6"/>
        <v>0.7324740000000001</v>
      </c>
      <c r="D104">
        <v>71</v>
      </c>
      <c r="E104">
        <f t="shared" si="11"/>
        <v>0.027885958835657882</v>
      </c>
      <c r="F104">
        <f t="shared" si="10"/>
        <v>6.862936316043973</v>
      </c>
      <c r="G104">
        <f t="shared" si="7"/>
        <v>0.19137955960094377</v>
      </c>
      <c r="H104">
        <f t="shared" si="8"/>
        <v>0.14571022576185488</v>
      </c>
      <c r="I104">
        <f t="shared" si="9"/>
        <v>0.004063269357529502</v>
      </c>
    </row>
    <row r="105" spans="1:9" ht="12.75">
      <c r="A105" s="5">
        <v>100</v>
      </c>
      <c r="B105" s="2">
        <v>0.278816</v>
      </c>
      <c r="C105" s="9">
        <f t="shared" si="6"/>
        <v>0.721184</v>
      </c>
      <c r="D105">
        <v>72</v>
      </c>
      <c r="E105">
        <f t="shared" si="11"/>
        <v>0.020110907336935095</v>
      </c>
      <c r="F105">
        <f t="shared" si="10"/>
        <v>7.051667064735183</v>
      </c>
      <c r="G105">
        <f t="shared" si="7"/>
        <v>0.14181542290980637</v>
      </c>
      <c r="H105">
        <f t="shared" si="8"/>
        <v>0.141810438697669</v>
      </c>
      <c r="I105">
        <f t="shared" si="9"/>
        <v>0.002851936592058936</v>
      </c>
    </row>
    <row r="106" spans="1:9" ht="12.75">
      <c r="A106" s="5">
        <v>101</v>
      </c>
      <c r="B106" s="2">
        <v>0.293701</v>
      </c>
      <c r="C106" s="9">
        <f t="shared" si="6"/>
        <v>0.706299</v>
      </c>
      <c r="D106">
        <v>73</v>
      </c>
      <c r="E106">
        <f t="shared" si="11"/>
        <v>0.01420431374116992</v>
      </c>
      <c r="F106">
        <f t="shared" si="10"/>
        <v>7.245587909015401</v>
      </c>
      <c r="G106">
        <f t="shared" si="7"/>
        <v>0.10291860389888209</v>
      </c>
      <c r="H106">
        <f t="shared" si="8"/>
        <v>0.13801502549651481</v>
      </c>
      <c r="I106">
        <f t="shared" si="9"/>
        <v>0.001960408723148062</v>
      </c>
    </row>
    <row r="107" spans="1:9" ht="12.75">
      <c r="A107" s="5">
        <v>102</v>
      </c>
      <c r="B107" s="2">
        <v>0.30885</v>
      </c>
      <c r="C107" s="9">
        <f t="shared" si="6"/>
        <v>0.6911499999999999</v>
      </c>
      <c r="D107">
        <v>74</v>
      </c>
      <c r="E107">
        <f t="shared" si="11"/>
        <v>0.009817311442209589</v>
      </c>
      <c r="F107">
        <f t="shared" si="10"/>
        <v>7.444841576513325</v>
      </c>
      <c r="G107">
        <f t="shared" si="7"/>
        <v>0.07308832839454195</v>
      </c>
      <c r="H107">
        <f t="shared" si="8"/>
        <v>0.134321192697338</v>
      </c>
      <c r="I107">
        <f t="shared" si="9"/>
        <v>0.0013186729819988155</v>
      </c>
    </row>
    <row r="108" spans="1:9" ht="12.75">
      <c r="A108" s="5">
        <v>103</v>
      </c>
      <c r="B108" s="2">
        <v>0.324261</v>
      </c>
      <c r="C108" s="9">
        <f t="shared" si="6"/>
        <v>0.675739</v>
      </c>
      <c r="D108">
        <v>75</v>
      </c>
      <c r="E108">
        <f t="shared" si="11"/>
        <v>0.006633940216647265</v>
      </c>
      <c r="F108">
        <f t="shared" si="10"/>
        <v>7.649574719867442</v>
      </c>
      <c r="G108">
        <f t="shared" si="7"/>
        <v>0.05074682137437686</v>
      </c>
      <c r="H108">
        <f t="shared" si="8"/>
        <v>0.13072622160324865</v>
      </c>
      <c r="I108">
        <f t="shared" si="9"/>
        <v>0.0008672299388641337</v>
      </c>
    </row>
    <row r="109" spans="1:9" ht="12.75">
      <c r="A109" s="5">
        <v>104</v>
      </c>
      <c r="B109" s="2">
        <v>0.339936</v>
      </c>
      <c r="C109" s="9">
        <f t="shared" si="6"/>
        <v>0.660064</v>
      </c>
      <c r="D109">
        <v>76</v>
      </c>
      <c r="E109">
        <f t="shared" si="11"/>
        <v>0.00437882511516106</v>
      </c>
      <c r="F109">
        <f t="shared" si="10"/>
        <v>7.859938024663798</v>
      </c>
      <c r="G109">
        <f t="shared" si="7"/>
        <v>0.034417294026007246</v>
      </c>
      <c r="H109">
        <f t="shared" si="8"/>
        <v>0.12722746628053397</v>
      </c>
      <c r="I109">
        <f t="shared" si="9"/>
        <v>0.000557106824687509</v>
      </c>
    </row>
    <row r="110" spans="1:9" ht="12.75">
      <c r="A110" s="5">
        <v>105</v>
      </c>
      <c r="B110" s="2">
        <v>0.355873</v>
      </c>
      <c r="C110" s="9">
        <f t="shared" si="6"/>
        <v>0.644127</v>
      </c>
      <c r="D110">
        <v>77</v>
      </c>
      <c r="E110">
        <f t="shared" si="11"/>
        <v>0.002820519484953348</v>
      </c>
      <c r="F110">
        <f t="shared" si="10"/>
        <v>8.076086320342053</v>
      </c>
      <c r="G110">
        <f t="shared" si="7"/>
        <v>0.022778758828689946</v>
      </c>
      <c r="H110">
        <f t="shared" si="8"/>
        <v>0.12382235161122525</v>
      </c>
      <c r="I110">
        <f t="shared" si="9"/>
        <v>0.0003492433553922054</v>
      </c>
    </row>
    <row r="111" spans="1:9" ht="12.75">
      <c r="A111" s="5">
        <v>106</v>
      </c>
      <c r="B111" s="2">
        <v>0.372069</v>
      </c>
      <c r="C111" s="9">
        <f t="shared" si="6"/>
        <v>0.627931</v>
      </c>
      <c r="D111">
        <v>78</v>
      </c>
      <c r="E111">
        <f t="shared" si="11"/>
        <v>0.0017710916207062408</v>
      </c>
      <c r="F111">
        <f t="shared" si="10"/>
        <v>8.29817869415146</v>
      </c>
      <c r="G111">
        <f t="shared" si="7"/>
        <v>0.014696834752334706</v>
      </c>
      <c r="H111">
        <f t="shared" si="8"/>
        <v>0.12050837139778613</v>
      </c>
      <c r="I111">
        <f t="shared" si="9"/>
        <v>0.0002134313668075746</v>
      </c>
    </row>
    <row r="112" spans="1:9" ht="12.75">
      <c r="A112" s="5">
        <v>107</v>
      </c>
      <c r="B112" s="2">
        <v>0.388523</v>
      </c>
      <c r="C112" s="9">
        <f t="shared" si="6"/>
        <v>0.611477</v>
      </c>
      <c r="D112">
        <v>79</v>
      </c>
      <c r="E112">
        <f t="shared" si="11"/>
        <v>0.00108298179095459</v>
      </c>
      <c r="F112">
        <f t="shared" si="10"/>
        <v>8.526378608240625</v>
      </c>
      <c r="G112">
        <f t="shared" si="7"/>
        <v>0.009233912775509338</v>
      </c>
      <c r="H112">
        <f t="shared" si="8"/>
        <v>0.11728308651852663</v>
      </c>
      <c r="I112">
        <f t="shared" si="9"/>
        <v>0.0001270154470865161</v>
      </c>
    </row>
    <row r="113" spans="1:9" ht="12.75">
      <c r="A113" s="5">
        <v>108</v>
      </c>
      <c r="B113" s="2">
        <v>0.405229</v>
      </c>
      <c r="C113" s="9">
        <f t="shared" si="6"/>
        <v>0.5947709999999999</v>
      </c>
      <c r="D113">
        <v>80</v>
      </c>
      <c r="E113">
        <f t="shared" si="11"/>
        <v>0.0006441261627878524</v>
      </c>
      <c r="F113">
        <f t="shared" si="10"/>
        <v>8.760854019967242</v>
      </c>
      <c r="G113">
        <f t="shared" si="7"/>
        <v>0.005643095282626031</v>
      </c>
      <c r="H113">
        <f t="shared" si="8"/>
        <v>0.11414412313238603</v>
      </c>
      <c r="I113">
        <f t="shared" si="9"/>
        <v>7.352321603804796E-05</v>
      </c>
    </row>
    <row r="114" spans="1:9" ht="12.75">
      <c r="A114" s="5">
        <v>109</v>
      </c>
      <c r="B114" s="2">
        <v>0.42218</v>
      </c>
      <c r="C114" s="9">
        <f t="shared" si="6"/>
        <v>0.57782</v>
      </c>
      <c r="D114">
        <v>81</v>
      </c>
      <c r="E114">
        <f t="shared" si="11"/>
        <v>0.00037218897938207687</v>
      </c>
      <c r="F114">
        <f t="shared" si="10"/>
        <v>9.001777505516342</v>
      </c>
      <c r="G114">
        <f t="shared" si="7"/>
        <v>0.0033503623824026655</v>
      </c>
      <c r="H114">
        <f t="shared" si="8"/>
        <v>0.11108917093176254</v>
      </c>
      <c r="I114">
        <f t="shared" si="9"/>
        <v>4.1346165149493785E-05</v>
      </c>
    </row>
    <row r="115" spans="1:9" ht="12.75">
      <c r="A115" s="5">
        <v>110</v>
      </c>
      <c r="B115" s="2">
        <v>0.439368</v>
      </c>
      <c r="C115" s="9">
        <f t="shared" si="6"/>
        <v>0.560632</v>
      </c>
      <c r="D115">
        <v>82</v>
      </c>
      <c r="E115">
        <f t="shared" si="11"/>
        <v>0.00020866105188893254</v>
      </c>
      <c r="F115">
        <f t="shared" si="10"/>
        <v>9.249326386918042</v>
      </c>
      <c r="G115">
        <f t="shared" si="7"/>
        <v>0.0019299741731583786</v>
      </c>
      <c r="H115">
        <f t="shared" si="8"/>
        <v>0.10811598144210466</v>
      </c>
      <c r="I115">
        <f t="shared" si="9"/>
        <v>2.2559594413713867E-05</v>
      </c>
    </row>
    <row r="116" spans="1:9" ht="12.75">
      <c r="A116" s="5">
        <v>111</v>
      </c>
      <c r="B116" s="2">
        <v>0.456782</v>
      </c>
      <c r="C116" s="9">
        <f t="shared" si="6"/>
        <v>0.543218</v>
      </c>
      <c r="D116">
        <v>83</v>
      </c>
      <c r="E116">
        <f t="shared" si="11"/>
        <v>0.00011334843928500215</v>
      </c>
      <c r="F116">
        <f t="shared" si="10"/>
        <v>9.50368286255829</v>
      </c>
      <c r="G116">
        <f t="shared" si="7"/>
        <v>0.0010772276199306036</v>
      </c>
      <c r="H116">
        <f t="shared" si="8"/>
        <v>0.10522236636701182</v>
      </c>
      <c r="I116">
        <f t="shared" si="9"/>
        <v>1.192679100557549E-05</v>
      </c>
    </row>
    <row r="117" spans="1:9" ht="12.75">
      <c r="A117" s="5">
        <v>112</v>
      </c>
      <c r="B117" s="2">
        <v>0.474411</v>
      </c>
      <c r="C117" s="9">
        <f t="shared" si="6"/>
        <v>0.525589</v>
      </c>
      <c r="D117">
        <v>84</v>
      </c>
      <c r="E117">
        <f t="shared" si="11"/>
        <v>5.957469285536499E-05</v>
      </c>
      <c r="F117">
        <f t="shared" si="10"/>
        <v>9.765034141278642</v>
      </c>
      <c r="G117">
        <f t="shared" si="7"/>
        <v>0.0005817489096888279</v>
      </c>
      <c r="H117">
        <f t="shared" si="8"/>
        <v>0.10240619597762708</v>
      </c>
      <c r="I117">
        <f t="shared" si="9"/>
        <v>6.100817671853447E-06</v>
      </c>
    </row>
    <row r="118" spans="1:9" ht="12.75">
      <c r="A118" s="5">
        <v>113</v>
      </c>
      <c r="B118" s="2">
        <v>0.492237</v>
      </c>
      <c r="C118" s="9">
        <f t="shared" si="6"/>
        <v>0.507763</v>
      </c>
      <c r="D118">
        <v>85</v>
      </c>
      <c r="E118">
        <f t="shared" si="11"/>
        <v>3.024982476831869E-05</v>
      </c>
      <c r="F118">
        <f t="shared" si="10"/>
        <v>10.033572580163806</v>
      </c>
      <c r="G118">
        <f t="shared" si="7"/>
        <v>0.00030351381235016234</v>
      </c>
      <c r="H118">
        <f t="shared" si="8"/>
        <v>0.09966539754513583</v>
      </c>
      <c r="I118">
        <f t="shared" si="9"/>
        <v>3.0148608112051784E-06</v>
      </c>
    </row>
    <row r="119" spans="1:9" ht="12.75">
      <c r="A119" s="5">
        <v>114</v>
      </c>
      <c r="B119" s="2">
        <v>0.510241</v>
      </c>
      <c r="C119" s="9">
        <f t="shared" si="6"/>
        <v>0.48975900000000006</v>
      </c>
      <c r="D119">
        <v>86</v>
      </c>
      <c r="E119">
        <f t="shared" si="11"/>
        <v>1.4815123928706994E-05</v>
      </c>
      <c r="F119">
        <f t="shared" si="10"/>
        <v>10.309495826118312</v>
      </c>
      <c r="G119">
        <f t="shared" si="7"/>
        <v>0.0001527364583064303</v>
      </c>
      <c r="H119">
        <f t="shared" si="8"/>
        <v>0.09699795381521735</v>
      </c>
      <c r="I119">
        <f t="shared" si="9"/>
        <v>1.4370367066034425E-06</v>
      </c>
    </row>
    <row r="120" spans="1:9" ht="12.75">
      <c r="A120" s="5">
        <v>115</v>
      </c>
      <c r="B120" s="2">
        <v>0.528401</v>
      </c>
      <c r="C120" s="9">
        <f t="shared" si="6"/>
        <v>0.471599</v>
      </c>
      <c r="D120">
        <v>87</v>
      </c>
      <c r="E120">
        <f t="shared" si="11"/>
        <v>6.986797629654289E-06</v>
      </c>
      <c r="F120">
        <f t="shared" si="10"/>
        <v>10.593006961336567</v>
      </c>
      <c r="G120">
        <f t="shared" si="7"/>
        <v>7.401119592837771E-05</v>
      </c>
      <c r="H120">
        <f t="shared" si="8"/>
        <v>0.09440190152332587</v>
      </c>
      <c r="I120">
        <f t="shared" si="9"/>
        <v>6.595669817980308E-07</v>
      </c>
    </row>
    <row r="121" spans="1:9" ht="12.75">
      <c r="A121" s="5">
        <v>116</v>
      </c>
      <c r="B121" s="2">
        <v>0.546689</v>
      </c>
      <c r="C121" s="9">
        <f t="shared" si="6"/>
        <v>0.453311</v>
      </c>
      <c r="D121">
        <v>88</v>
      </c>
      <c r="E121">
        <f t="shared" si="11"/>
        <v>3.1671922202962156E-06</v>
      </c>
      <c r="F121">
        <f t="shared" si="10"/>
        <v>10.884314652773323</v>
      </c>
      <c r="G121">
        <f t="shared" si="7"/>
        <v>3.4472716691519775E-05</v>
      </c>
      <c r="H121">
        <f t="shared" si="8"/>
        <v>0.09187532994970887</v>
      </c>
      <c r="I121">
        <f t="shared" si="9"/>
        <v>2.909868302538658E-07</v>
      </c>
    </row>
    <row r="122" spans="1:9" ht="12.75">
      <c r="A122" s="5">
        <v>117</v>
      </c>
      <c r="B122" s="2">
        <v>0.565074</v>
      </c>
      <c r="C122" s="9">
        <f t="shared" si="6"/>
        <v>0.43492600000000003</v>
      </c>
      <c r="D122">
        <v>89</v>
      </c>
      <c r="E122">
        <f t="shared" si="11"/>
        <v>1.3774942436045519E-06</v>
      </c>
      <c r="F122">
        <f t="shared" si="10"/>
        <v>11.183633305724591</v>
      </c>
      <c r="G122">
        <f t="shared" si="7"/>
        <v>1.540539050121977E-05</v>
      </c>
      <c r="H122">
        <f t="shared" si="8"/>
        <v>0.08941637951309865</v>
      </c>
      <c r="I122">
        <f t="shared" si="9"/>
        <v>1.231705480632534E-07</v>
      </c>
    </row>
    <row r="123" spans="1:9" ht="12.75">
      <c r="A123" s="5">
        <v>118</v>
      </c>
      <c r="B123" s="2">
        <v>0.583517</v>
      </c>
      <c r="C123" s="9">
        <f t="shared" si="6"/>
        <v>0.41648300000000005</v>
      </c>
      <c r="D123">
        <v>90</v>
      </c>
      <c r="E123">
        <f t="shared" si="11"/>
        <v>5.737029350591546E-07</v>
      </c>
      <c r="F123">
        <f t="shared" si="10"/>
        <v>11.491183221632019</v>
      </c>
      <c r="G123">
        <f t="shared" si="7"/>
        <v>6.592525541552801E-06</v>
      </c>
      <c r="H123">
        <f t="shared" si="8"/>
        <v>0.08702324040204247</v>
      </c>
      <c r="I123">
        <f t="shared" si="9"/>
        <v>4.9925488437010174E-08</v>
      </c>
    </row>
    <row r="124" spans="1:9" ht="12.75">
      <c r="A124" s="5">
        <v>119</v>
      </c>
      <c r="B124" s="2">
        <v>0.601976</v>
      </c>
      <c r="C124" s="9">
        <f t="shared" si="6"/>
        <v>0.39802400000000004</v>
      </c>
      <c r="D124">
        <v>91</v>
      </c>
      <c r="E124">
        <f t="shared" si="11"/>
        <v>2.28347537023985E-07</v>
      </c>
      <c r="F124">
        <f t="shared" si="10"/>
        <v>11.8071907602269</v>
      </c>
      <c r="G124">
        <f t="shared" si="7"/>
        <v>2.696142929270166E-06</v>
      </c>
      <c r="H124">
        <f t="shared" si="8"/>
        <v>0.08469415124286371</v>
      </c>
      <c r="I124">
        <f t="shared" si="9"/>
        <v>1.9339700836644806E-08</v>
      </c>
    </row>
    <row r="125" spans="1:9" ht="12.75">
      <c r="A125" s="5">
        <v>120</v>
      </c>
      <c r="B125" s="2">
        <v>0.6204</v>
      </c>
      <c r="C125" s="9">
        <f t="shared" si="6"/>
        <v>0.37960000000000005</v>
      </c>
      <c r="D125">
        <v>92</v>
      </c>
      <c r="E125">
        <f t="shared" si="11"/>
        <v>8.668072505430471E-08</v>
      </c>
      <c r="F125">
        <f t="shared" si="10"/>
        <v>12.13188850613314</v>
      </c>
      <c r="G125">
        <f t="shared" si="7"/>
        <v>1.0516008919896063E-06</v>
      </c>
      <c r="H125">
        <f t="shared" si="8"/>
        <v>0.08242739780327367</v>
      </c>
      <c r="I125">
        <f t="shared" si="9"/>
        <v>7.1448666059273655E-09</v>
      </c>
    </row>
    <row r="126" spans="1:9" ht="12.75">
      <c r="A126" s="5">
        <v>121</v>
      </c>
      <c r="B126" s="2">
        <v>1</v>
      </c>
      <c r="C126" s="9">
        <f t="shared" si="6"/>
        <v>0</v>
      </c>
      <c r="D126">
        <v>93</v>
      </c>
      <c r="E126">
        <f t="shared" si="11"/>
        <v>0</v>
      </c>
      <c r="F126">
        <f>F125*(1+$F$3)</f>
        <v>12.465515440051803</v>
      </c>
      <c r="G126">
        <f t="shared" si="7"/>
        <v>0</v>
      </c>
      <c r="H126">
        <f t="shared" si="8"/>
        <v>0.08022131173067996</v>
      </c>
      <c r="I126">
        <f t="shared" si="9"/>
        <v>0</v>
      </c>
    </row>
  </sheetData>
  <mergeCells count="6">
    <mergeCell ref="B1:C1"/>
    <mergeCell ref="B2:C2"/>
    <mergeCell ref="B3:C3"/>
    <mergeCell ref="D1:E1"/>
    <mergeCell ref="D2:E2"/>
    <mergeCell ref="D3:E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:IV16384"/>
    </sheetView>
  </sheetViews>
  <sheetFormatPr defaultColWidth="11.421875" defaultRowHeight="12.75"/>
  <cols>
    <col min="1" max="1" width="6.8515625" style="0" customWidth="1"/>
    <col min="2" max="2" width="26.00390625" style="0" customWidth="1"/>
    <col min="3" max="3" width="20.140625" style="0" customWidth="1"/>
    <col min="4" max="4" width="26.140625" style="0" customWidth="1"/>
    <col min="5" max="5" width="19.00390625" style="0" customWidth="1"/>
    <col min="6" max="6" width="19.57421875" style="0" customWidth="1"/>
    <col min="7" max="7" width="26.57421875" style="0" customWidth="1"/>
  </cols>
  <sheetData>
    <row r="1" spans="1:7" ht="12.75">
      <c r="A1" s="25" t="s">
        <v>1</v>
      </c>
      <c r="B1" s="26" t="s">
        <v>16</v>
      </c>
      <c r="C1" s="26" t="s">
        <v>27</v>
      </c>
      <c r="D1" s="26" t="s">
        <v>28</v>
      </c>
      <c r="E1" s="27" t="s">
        <v>14</v>
      </c>
      <c r="F1" s="26" t="s">
        <v>26</v>
      </c>
      <c r="G1" s="28" t="s">
        <v>18</v>
      </c>
    </row>
    <row r="2" spans="1:7" ht="12.75">
      <c r="A2" s="29" t="s">
        <v>19</v>
      </c>
      <c r="B2" s="30" t="s">
        <v>15</v>
      </c>
      <c r="C2" s="30" t="s">
        <v>33</v>
      </c>
      <c r="D2" s="30" t="s">
        <v>34</v>
      </c>
      <c r="E2" s="31" t="s">
        <v>17</v>
      </c>
      <c r="F2" s="30" t="s">
        <v>35</v>
      </c>
      <c r="G2" s="32" t="s">
        <v>36</v>
      </c>
    </row>
    <row r="3" spans="1:7" ht="13.5" thickBot="1">
      <c r="A3" s="33"/>
      <c r="B3" s="34"/>
      <c r="C3" s="36">
        <v>1</v>
      </c>
      <c r="D3" s="36">
        <v>1</v>
      </c>
      <c r="E3" s="36">
        <v>2400</v>
      </c>
      <c r="F3" s="35">
        <f>E3</f>
        <v>2400</v>
      </c>
      <c r="G3" s="37">
        <f>E3</f>
        <v>2400</v>
      </c>
    </row>
    <row r="4" spans="1:7" ht="12.75">
      <c r="A4" s="23">
        <v>28</v>
      </c>
      <c r="B4">
        <v>1</v>
      </c>
      <c r="C4" s="20">
        <f>Sterbetafel!I33</f>
        <v>1</v>
      </c>
      <c r="D4" s="20">
        <f>C4*(1+Sterbetafel!$F$3)^$B$40</f>
        <v>2.728523699093214</v>
      </c>
      <c r="F4" s="20">
        <f>C4*$E$3</f>
        <v>2400</v>
      </c>
      <c r="G4" s="20">
        <f>D4*$E$3</f>
        <v>6548.4568778237135</v>
      </c>
    </row>
    <row r="5" spans="1:7" ht="12.75">
      <c r="A5" s="21">
        <v>29</v>
      </c>
      <c r="B5">
        <v>2</v>
      </c>
      <c r="C5" s="20">
        <f>C4+Sterbetafel!I34</f>
        <v>1.9726491484184914</v>
      </c>
      <c r="D5" s="20">
        <f>C5*(1+Sterbetafel!$F$3)^$B$40</f>
        <v>5.3824199514559</v>
      </c>
      <c r="F5" s="20">
        <f>C5*$E$3</f>
        <v>4734.35795620438</v>
      </c>
      <c r="G5" s="20">
        <f>D5*$E$3</f>
        <v>12917.80788349416</v>
      </c>
    </row>
    <row r="6" spans="1:7" ht="12.75">
      <c r="A6" s="21">
        <v>30</v>
      </c>
      <c r="B6">
        <v>3</v>
      </c>
      <c r="C6" s="20">
        <f>C5+Sterbetafel!I35</f>
        <v>2.918700247423588</v>
      </c>
      <c r="D6" s="20">
        <f>C6*(1+Sterbetafel!$F$3)^$B$40</f>
        <v>7.963742795644488</v>
      </c>
      <c r="F6" s="20">
        <f>C6*$E$3</f>
        <v>7004.8805938166115</v>
      </c>
      <c r="G6" s="20">
        <f>D6*$E$3</f>
        <v>19112.98270954677</v>
      </c>
    </row>
    <row r="7" spans="1:7" ht="12.75">
      <c r="A7" s="21">
        <v>31</v>
      </c>
      <c r="B7">
        <v>4</v>
      </c>
      <c r="C7" s="20">
        <f>C6+Sterbetafel!I36</f>
        <v>3.8388742017692805</v>
      </c>
      <c r="D7" s="20">
        <f>C7*(1+Sterbetafel!$F$3)^$B$40</f>
        <v>10.474459237365027</v>
      </c>
      <c r="F7" s="20">
        <f>C7*$E$3</f>
        <v>9213.298084246273</v>
      </c>
      <c r="G7" s="20">
        <f>D7*$E$3</f>
        <v>25138.702169676064</v>
      </c>
    </row>
    <row r="8" spans="1:7" ht="12.75">
      <c r="A8" s="21">
        <v>32</v>
      </c>
      <c r="B8">
        <v>5</v>
      </c>
      <c r="C8" s="20">
        <f>C7+Sterbetafel!I37</f>
        <v>4.73386001729266</v>
      </c>
      <c r="D8" s="20">
        <f>C8*(1+Sterbetafel!$F$3)^$B$40</f>
        <v>12.916449245372833</v>
      </c>
      <c r="F8" s="20">
        <f>C8*$E$3</f>
        <v>11361.264041502383</v>
      </c>
      <c r="G8" s="20">
        <f>D8*$E$3</f>
        <v>30999.4781888948</v>
      </c>
    </row>
    <row r="9" spans="1:7" ht="12.75">
      <c r="A9" s="21">
        <v>33</v>
      </c>
      <c r="B9">
        <v>6</v>
      </c>
      <c r="C9" s="20">
        <f>C8+Sterbetafel!I38</f>
        <v>5.604314946662671</v>
      </c>
      <c r="D9" s="20">
        <f>C9*(1+Sterbetafel!$F$3)^$B$40</f>
        <v>15.29150614915142</v>
      </c>
      <c r="F9" s="20">
        <f>C9*$E$3</f>
        <v>13450.355871990412</v>
      </c>
      <c r="G9" s="20">
        <f>D9*$E$3</f>
        <v>36699.614757963405</v>
      </c>
    </row>
    <row r="10" spans="1:7" ht="12.75">
      <c r="A10" s="21">
        <v>34</v>
      </c>
      <c r="B10">
        <v>7</v>
      </c>
      <c r="C10" s="20">
        <f>C9+Sterbetafel!I39</f>
        <v>6.450869005062059</v>
      </c>
      <c r="D10" s="20">
        <f>C10*(1+Sterbetafel!$F$3)^$B$40</f>
        <v>17.601348960057692</v>
      </c>
      <c r="F10" s="20">
        <f>C10*$E$3</f>
        <v>15482.085612148941</v>
      </c>
      <c r="G10" s="20">
        <f>D10*$E$3</f>
        <v>42243.23750413846</v>
      </c>
    </row>
    <row r="11" spans="1:7" ht="12.75">
      <c r="A11" s="21">
        <v>35</v>
      </c>
      <c r="B11">
        <v>8</v>
      </c>
      <c r="C11" s="20">
        <f>C10+Sterbetafel!I40</f>
        <v>7.274127378788704</v>
      </c>
      <c r="D11" s="20">
        <f>C11*(1+Sterbetafel!$F$3)^$B$40</f>
        <v>19.84762894324778</v>
      </c>
      <c r="F11" s="20">
        <f>C11*$E$3</f>
        <v>17457.90570909289</v>
      </c>
      <c r="G11" s="20">
        <f>D11*$E$3</f>
        <v>47634.30946379467</v>
      </c>
    </row>
    <row r="12" spans="1:7" ht="12.75">
      <c r="A12" s="21">
        <v>36</v>
      </c>
      <c r="B12">
        <v>9</v>
      </c>
      <c r="C12" s="20">
        <f>C11+Sterbetafel!I41</f>
        <v>8.074671032422746</v>
      </c>
      <c r="D12" s="20">
        <f>C12*(1+Sterbetafel!$F$3)^$B$40</f>
        <v>22.03193127434693</v>
      </c>
      <c r="F12" s="20">
        <f>C12*$E$3</f>
        <v>19379.21047781459</v>
      </c>
      <c r="G12" s="20">
        <f>D12*$E$3</f>
        <v>52876.635058432636</v>
      </c>
    </row>
    <row r="13" spans="1:7" ht="12.75">
      <c r="A13" s="21">
        <v>37</v>
      </c>
      <c r="B13">
        <v>10</v>
      </c>
      <c r="C13" s="20">
        <f>C12+Sterbetafel!I42</f>
        <v>8.853053456194045</v>
      </c>
      <c r="D13" s="20">
        <f>C13*(1+Sterbetafel!$F$3)^$B$40</f>
        <v>24.15576616456454</v>
      </c>
      <c r="F13" s="20">
        <f>C13*$E$3</f>
        <v>21247.328294865707</v>
      </c>
      <c r="G13" s="20">
        <f>D13*$E$3</f>
        <v>57973.83879495489</v>
      </c>
    </row>
    <row r="14" spans="1:7" ht="12.75">
      <c r="A14" s="21">
        <v>38</v>
      </c>
      <c r="B14">
        <v>11</v>
      </c>
      <c r="C14" s="20">
        <f>C13+Sterbetafel!I43</f>
        <v>9.609810105706076</v>
      </c>
      <c r="D14" s="20">
        <f>C14*(1+Sterbetafel!$F$3)^$B$40</f>
        <v>26.220594617204494</v>
      </c>
      <c r="F14" s="20">
        <f>C14*$E$3</f>
        <v>23063.544253694585</v>
      </c>
      <c r="G14" s="20">
        <f>D14*$E$3</f>
        <v>62929.427081290785</v>
      </c>
    </row>
    <row r="15" spans="1:7" ht="12.75">
      <c r="A15" s="21">
        <v>39</v>
      </c>
      <c r="B15">
        <v>12</v>
      </c>
      <c r="C15" s="20">
        <f>C14+Sterbetafel!I44</f>
        <v>10.345463739861934</v>
      </c>
      <c r="D15" s="20">
        <f>C15*(1+Sterbetafel!$F$3)^$B$40</f>
        <v>28.2278429923228</v>
      </c>
      <c r="F15" s="20">
        <f>C15*$E$3</f>
        <v>24829.112975668642</v>
      </c>
      <c r="G15" s="20">
        <f>D15*$E$3</f>
        <v>67746.82318157471</v>
      </c>
    </row>
    <row r="16" spans="1:7" ht="12.75">
      <c r="A16" s="21">
        <v>40</v>
      </c>
      <c r="B16">
        <v>13</v>
      </c>
      <c r="C16" s="20">
        <f>C15+Sterbetafel!I45</f>
        <v>11.060525515942894</v>
      </c>
      <c r="D16" s="20">
        <f>C16*(1+Sterbetafel!$F$3)^$B$40</f>
        <v>30.178905994675386</v>
      </c>
      <c r="F16" s="20">
        <f>C16*$E$3</f>
        <v>26545.261238262945</v>
      </c>
      <c r="G16" s="20">
        <f>D16*$E$3</f>
        <v>72429.37438722093</v>
      </c>
    </row>
    <row r="17" spans="1:7" ht="12.75">
      <c r="A17" s="21">
        <v>41</v>
      </c>
      <c r="B17">
        <v>14</v>
      </c>
      <c r="C17" s="20">
        <f>C16+Sterbetafel!I46</f>
        <v>11.755494578058881</v>
      </c>
      <c r="D17" s="20">
        <f>C17*(1+Sterbetafel!$F$3)^$B$40</f>
        <v>32.07514555079544</v>
      </c>
      <c r="F17" s="20">
        <f>C17*$E$3</f>
        <v>28213.186987341316</v>
      </c>
      <c r="G17" s="20">
        <f>D17*$E$3</f>
        <v>76980.34932190906</v>
      </c>
    </row>
    <row r="18" spans="1:7" ht="12.75">
      <c r="A18" s="21">
        <v>42</v>
      </c>
      <c r="B18">
        <v>15</v>
      </c>
      <c r="C18" s="20">
        <f>C17+Sterbetafel!I47</f>
        <v>12.430860439856321</v>
      </c>
      <c r="D18" s="20">
        <f>C18*(1+Sterbetafel!$F$3)^$B$40</f>
        <v>33.917897310268266</v>
      </c>
      <c r="F18" s="20">
        <f>C18*$E$3</f>
        <v>29834.06505565517</v>
      </c>
      <c r="G18" s="20">
        <f>D18*$E$3</f>
        <v>81402.95354464384</v>
      </c>
    </row>
    <row r="19" spans="1:7" ht="12.75">
      <c r="A19" s="21">
        <v>43</v>
      </c>
      <c r="B19">
        <v>16</v>
      </c>
      <c r="C19" s="20">
        <f>C18+Sterbetafel!I48</f>
        <v>13.087097179828076</v>
      </c>
      <c r="D19" s="20">
        <f>C19*(1+Sterbetafel!$F$3)^$B$40</f>
        <v>35.70845480749687</v>
      </c>
      <c r="F19" s="20">
        <f>C19*$E$3</f>
        <v>31409.033231587382</v>
      </c>
      <c r="G19" s="20">
        <f>D19*$E$3</f>
        <v>85700.2915379925</v>
      </c>
    </row>
    <row r="20" spans="1:7" ht="12.75">
      <c r="A20" s="21">
        <v>44</v>
      </c>
      <c r="B20">
        <v>17</v>
      </c>
      <c r="C20" s="20">
        <f>C19+Sterbetafel!I49</f>
        <v>13.724664224050095</v>
      </c>
      <c r="D20" s="20">
        <f>C20*(1+Sterbetafel!$F$3)^$B$40</f>
        <v>37.44807159741746</v>
      </c>
      <c r="F20" s="20">
        <f>C20*$E$3</f>
        <v>32939.194137720224</v>
      </c>
      <c r="G20" s="20">
        <f>D20*$E$3</f>
        <v>89875.37183380191</v>
      </c>
    </row>
    <row r="21" spans="1:7" ht="12.75">
      <c r="A21" s="21">
        <v>45</v>
      </c>
      <c r="B21">
        <v>18</v>
      </c>
      <c r="C21" s="20">
        <f>C20+Sterbetafel!I50</f>
        <v>14.344006468607057</v>
      </c>
      <c r="D21" s="20">
        <f>C21*(1+Sterbetafel!$F$3)^$B$40</f>
        <v>39.137961589540716</v>
      </c>
      <c r="F21" s="20">
        <f>C21*$E$3</f>
        <v>34425.61552465694</v>
      </c>
      <c r="G21" s="20">
        <f>D21*$E$3</f>
        <v>93931.10781489771</v>
      </c>
    </row>
    <row r="22" spans="1:7" ht="12.75">
      <c r="A22" s="21">
        <v>46</v>
      </c>
      <c r="B22">
        <v>19</v>
      </c>
      <c r="C22" s="20">
        <f>C21+Sterbetafel!I51</f>
        <v>14.945552041854487</v>
      </c>
      <c r="D22" s="20">
        <f>C22*(1+Sterbetafel!$F$3)^$B$40</f>
        <v>40.779292942230946</v>
      </c>
      <c r="F22" s="20">
        <f>C22*$E$3</f>
        <v>35869.32490045077</v>
      </c>
      <c r="G22" s="20">
        <f>D22*$E$3</f>
        <v>97870.30306135427</v>
      </c>
    </row>
    <row r="23" spans="1:7" ht="12.75">
      <c r="A23" s="21">
        <v>47</v>
      </c>
      <c r="B23">
        <v>20</v>
      </c>
      <c r="C23" s="20">
        <f>C22+Sterbetafel!I52</f>
        <v>15.529713387119427</v>
      </c>
      <c r="D23" s="20">
        <f>C23*(1+Sterbetafel!$F$3)^$B$40</f>
        <v>42.373191016880504</v>
      </c>
      <c r="F23" s="20">
        <f>C23*$E$3</f>
        <v>37271.312129086626</v>
      </c>
      <c r="G23" s="20">
        <f>D23*$E$3</f>
        <v>101695.65844051322</v>
      </c>
    </row>
    <row r="24" spans="1:7" ht="12.75">
      <c r="A24" s="21">
        <v>48</v>
      </c>
      <c r="B24">
        <v>21</v>
      </c>
      <c r="C24" s="20">
        <f>C23+Sterbetafel!I53</f>
        <v>16.096891129594002</v>
      </c>
      <c r="D24" s="20">
        <f>C24*(1+Sterbetafel!$F$3)^$B$40</f>
        <v>43.92074892882057</v>
      </c>
      <c r="F24" s="20">
        <f>C24*$E$3</f>
        <v>38632.538711025605</v>
      </c>
      <c r="G24" s="20">
        <f>D24*$E$3</f>
        <v>105409.79742916937</v>
      </c>
    </row>
    <row r="25" spans="1:7" ht="12.75">
      <c r="A25" s="21">
        <v>49</v>
      </c>
      <c r="B25">
        <v>22</v>
      </c>
      <c r="C25" s="20">
        <f>C24+Sterbetafel!I54</f>
        <v>16.647474162120147</v>
      </c>
      <c r="D25" s="20">
        <f>C25*(1+Sterbetafel!$F$3)^$B$40</f>
        <v>45.42302778138677</v>
      </c>
      <c r="F25" s="20">
        <f>C25*$E$3</f>
        <v>39953.93798908836</v>
      </c>
      <c r="G25" s="20">
        <f>D25*$E$3</f>
        <v>109015.26667532825</v>
      </c>
    </row>
    <row r="26" spans="1:7" ht="12.75">
      <c r="A26" s="21">
        <v>50</v>
      </c>
      <c r="B26">
        <v>23</v>
      </c>
      <c r="C26" s="20">
        <f>C25+Sterbetafel!I55</f>
        <v>17.181841385663024</v>
      </c>
      <c r="D26" s="20">
        <f>C26*(1+Sterbetafel!$F$3)^$B$40</f>
        <v>46.88106141484215</v>
      </c>
      <c r="F26" s="20">
        <f>C26*$E$3</f>
        <v>41236.419325591254</v>
      </c>
      <c r="G26" s="20">
        <f>D26*$E$3</f>
        <v>112514.54739562116</v>
      </c>
    </row>
    <row r="27" spans="1:7" ht="12.75">
      <c r="A27" s="21">
        <v>51</v>
      </c>
      <c r="B27">
        <v>24</v>
      </c>
      <c r="C27" s="20">
        <f>C26+Sterbetafel!I56</f>
        <v>17.7003564950056</v>
      </c>
      <c r="D27" s="20">
        <f>C27*(1+Sterbetafel!$F$3)^$B$40</f>
        <v>48.29584217902128</v>
      </c>
      <c r="F27" s="20">
        <f>C27*$E$3</f>
        <v>42480.85558801344</v>
      </c>
      <c r="G27" s="20">
        <f>D27*$E$3</f>
        <v>115910.02122965107</v>
      </c>
    </row>
    <row r="28" spans="1:7" ht="12.75">
      <c r="A28" s="21">
        <v>52</v>
      </c>
      <c r="B28">
        <v>25</v>
      </c>
      <c r="C28" s="20">
        <f>C27+Sterbetafel!I57</f>
        <v>18.203373175113985</v>
      </c>
      <c r="D28" s="20">
        <f>C28*(1+Sterbetafel!$F$3)^$B$40</f>
        <v>49.66833511173619</v>
      </c>
      <c r="F28" s="20">
        <f>C28*$E$3</f>
        <v>43688.09562027356</v>
      </c>
      <c r="G28" s="20">
        <f>D28*$E$3</f>
        <v>119204.00426816686</v>
      </c>
    </row>
    <row r="29" spans="1:7" ht="12.75">
      <c r="A29" s="21">
        <v>53</v>
      </c>
      <c r="B29">
        <v>26</v>
      </c>
      <c r="C29" s="20">
        <f>C28+Sterbetafel!I58</f>
        <v>18.691238650129744</v>
      </c>
      <c r="D29" s="20">
        <f>C29*(1+Sterbetafel!$F$3)^$B$40</f>
        <v>50.99948762228606</v>
      </c>
      <c r="F29" s="20">
        <f>C29*$E$3</f>
        <v>44858.972760311386</v>
      </c>
      <c r="G29" s="20">
        <f>D29*$E$3</f>
        <v>122398.77029348655</v>
      </c>
    </row>
    <row r="30" spans="1:7" ht="12.75">
      <c r="A30" s="21">
        <v>54</v>
      </c>
      <c r="B30">
        <v>27</v>
      </c>
      <c r="C30" s="20">
        <f>C29+Sterbetafel!I59</f>
        <v>19.16429770473393</v>
      </c>
      <c r="D30" s="20">
        <f>C30*(1+Sterbetafel!$F$3)^$B$40</f>
        <v>52.29024046384421</v>
      </c>
      <c r="F30" s="20">
        <f>C30*$E$3</f>
        <v>45994.31449136143</v>
      </c>
      <c r="G30" s="20">
        <f>D30*$E$3</f>
        <v>125496.57711322611</v>
      </c>
    </row>
    <row r="31" spans="1:7" ht="12.75">
      <c r="A31" s="21">
        <v>55</v>
      </c>
      <c r="B31">
        <v>28</v>
      </c>
      <c r="C31" s="20">
        <f>C30+Sterbetafel!I60</f>
        <v>19.62289519440948</v>
      </c>
      <c r="D31" s="20">
        <f>C31*(1+Sterbetafel!$F$3)^$B$40</f>
        <v>53.541534582768605</v>
      </c>
      <c r="F31" s="20">
        <f>C31*$E$3</f>
        <v>47094.948466582755</v>
      </c>
      <c r="G31" s="20">
        <f>D31*$E$3</f>
        <v>128499.68299864465</v>
      </c>
    </row>
    <row r="32" spans="1:7" ht="12.75">
      <c r="A32" s="21">
        <v>56</v>
      </c>
      <c r="B32">
        <v>29</v>
      </c>
      <c r="C32" s="20">
        <f>C31+Sterbetafel!I61</f>
        <v>20.067373683609706</v>
      </c>
      <c r="D32" s="20">
        <f>C32*(1+Sterbetafel!$F$3)^$B$40</f>
        <v>54.75430467428857</v>
      </c>
      <c r="F32" s="20">
        <f>C32*$E$3</f>
        <v>48161.696840663295</v>
      </c>
      <c r="G32" s="20">
        <f>D32*$E$3</f>
        <v>131410.33121829256</v>
      </c>
    </row>
    <row r="33" spans="1:7" ht="12.75">
      <c r="A33" s="21">
        <v>57</v>
      </c>
      <c r="B33">
        <v>30</v>
      </c>
      <c r="C33" s="20">
        <f>C32+Sterbetafel!I62</f>
        <v>20.49806576945148</v>
      </c>
      <c r="D33" s="20">
        <f>C33*(1+Sterbetafel!$F$3)^$B$40</f>
        <v>55.92945823751974</v>
      </c>
      <c r="F33" s="20">
        <f>C33*$E$3</f>
        <v>49195.357846683546</v>
      </c>
      <c r="G33" s="20">
        <f>D33*$E$3</f>
        <v>134230.6997700474</v>
      </c>
    </row>
    <row r="34" spans="1:7" ht="12.75">
      <c r="A34" s="21">
        <v>58</v>
      </c>
      <c r="B34">
        <v>31</v>
      </c>
      <c r="C34" s="20">
        <f>C33+Sterbetafel!I63</f>
        <v>20.91529133982674</v>
      </c>
      <c r="D34" s="20">
        <f>C34*(1+Sterbetafel!$F$3)^$B$40</f>
        <v>57.067868094156324</v>
      </c>
      <c r="F34" s="20">
        <f>C34*$E$3</f>
        <v>50196.69921558418</v>
      </c>
      <c r="G34" s="20">
        <f>D34*$E$3</f>
        <v>136962.8834259752</v>
      </c>
    </row>
    <row r="35" spans="1:7" ht="12.75">
      <c r="A35" s="21">
        <v>59</v>
      </c>
      <c r="B35">
        <v>32</v>
      </c>
      <c r="C35" s="20">
        <f>C34+Sterbetafel!I64</f>
        <v>21.31934760635927</v>
      </c>
      <c r="D35" s="20">
        <f>C35*(1+Sterbetafel!$F$3)^$B$40</f>
        <v>58.17034519315745</v>
      </c>
      <c r="F35" s="20">
        <f>C35*$E$3</f>
        <v>51166.43425526225</v>
      </c>
      <c r="G35" s="20">
        <f>D35*$E$3</f>
        <v>139608.8284635779</v>
      </c>
    </row>
    <row r="36" spans="1:7" ht="12.75">
      <c r="A36" s="21">
        <v>60</v>
      </c>
      <c r="B36">
        <v>33</v>
      </c>
      <c r="C36" s="20">
        <f>C35+Sterbetafel!I65</f>
        <v>21.710505924973546</v>
      </c>
      <c r="D36" s="20">
        <f>C36*(1+Sterbetafel!$F$3)^$B$40</f>
        <v>59.23762993559396</v>
      </c>
      <c r="F36" s="20">
        <f>C36*$E$3</f>
        <v>52105.21421993651</v>
      </c>
      <c r="G36" s="20">
        <f>D36*$E$3</f>
        <v>142170.3118454255</v>
      </c>
    </row>
    <row r="37" spans="1:7" ht="12.75">
      <c r="A37" s="21">
        <v>61</v>
      </c>
      <c r="B37">
        <v>34</v>
      </c>
      <c r="C37" s="20">
        <f>C36+Sterbetafel!I66</f>
        <v>22.088996043715778</v>
      </c>
      <c r="D37" s="20">
        <f>C37*(1+Sterbetafel!$F$3)^$B$40</f>
        <v>60.270349194454745</v>
      </c>
      <c r="F37" s="20">
        <f>C37*$E$3</f>
        <v>53013.59050491787</v>
      </c>
      <c r="G37" s="20">
        <f>D37*$E$3</f>
        <v>144648.8380666914</v>
      </c>
    </row>
    <row r="38" spans="1:7" ht="12.75">
      <c r="A38" s="21">
        <v>62</v>
      </c>
      <c r="B38">
        <v>35</v>
      </c>
      <c r="C38" s="20">
        <f>C37+Sterbetafel!I67</f>
        <v>22.455005013364733</v>
      </c>
      <c r="D38" s="20">
        <f>C38*(1+Sterbetafel!$F$3)^$B$40</f>
        <v>61.26901334222261</v>
      </c>
      <c r="F38" s="20">
        <f>C38*$E$3</f>
        <v>53892.01203207536</v>
      </c>
      <c r="G38" s="20">
        <f>D38*$E$3</f>
        <v>147045.63202133426</v>
      </c>
    </row>
    <row r="39" spans="1:7" ht="12.75">
      <c r="A39" s="21">
        <v>63</v>
      </c>
      <c r="B39">
        <v>36</v>
      </c>
      <c r="C39" s="20">
        <f>C38+Sterbetafel!I68</f>
        <v>22.808682241388112</v>
      </c>
      <c r="D39" s="20">
        <f>C39*(1+Sterbetafel!$F$3)^$B$40</f>
        <v>62.23403004071399</v>
      </c>
      <c r="F39" s="20">
        <f>C39*$E$3</f>
        <v>54740.83737933147</v>
      </c>
      <c r="G39" s="20">
        <f>D39*$E$3</f>
        <v>149361.67209771357</v>
      </c>
    </row>
    <row r="40" spans="1:7" ht="12.75">
      <c r="A40" s="22">
        <v>64</v>
      </c>
      <c r="B40">
        <v>37</v>
      </c>
      <c r="C40" s="20">
        <f>C39+Sterbetafel!I69</f>
        <v>23.150152700032034</v>
      </c>
      <c r="D40" s="20">
        <f>C40*(1+Sterbetafel!$F$3)^$B$40</f>
        <v>63.16574027966416</v>
      </c>
      <c r="F40" s="20">
        <f>C40*$E$3</f>
        <v>55560.36648007688</v>
      </c>
      <c r="G40" s="20">
        <f>D40*$E$3</f>
        <v>151597.776671194</v>
      </c>
    </row>
    <row r="41" ht="12.75">
      <c r="A41" s="21">
        <v>65</v>
      </c>
    </row>
    <row r="42" ht="12.75">
      <c r="A42" s="21">
        <v>66</v>
      </c>
    </row>
    <row r="43" ht="12.75">
      <c r="A43" s="21">
        <v>67</v>
      </c>
    </row>
    <row r="44" ht="12.75">
      <c r="A44" s="21">
        <v>68</v>
      </c>
    </row>
    <row r="45" ht="12.75">
      <c r="A45" s="21">
        <v>69</v>
      </c>
    </row>
    <row r="46" ht="12.75">
      <c r="A46" s="21">
        <v>70</v>
      </c>
    </row>
    <row r="47" ht="12.75">
      <c r="A47" s="21">
        <v>71</v>
      </c>
    </row>
    <row r="48" ht="12.75">
      <c r="A48" s="21">
        <v>72</v>
      </c>
    </row>
    <row r="49" ht="12.75">
      <c r="A49" s="21">
        <v>73</v>
      </c>
    </row>
    <row r="50" ht="12.75">
      <c r="A50" s="21">
        <v>74</v>
      </c>
    </row>
    <row r="51" ht="12.75">
      <c r="A51" s="21">
        <v>75</v>
      </c>
    </row>
    <row r="52" ht="12.75">
      <c r="A52" s="21">
        <v>76</v>
      </c>
    </row>
    <row r="53" ht="12.75">
      <c r="A53" s="21">
        <v>77</v>
      </c>
    </row>
    <row r="54" ht="12.75">
      <c r="A54" s="21">
        <v>78</v>
      </c>
    </row>
    <row r="55" ht="12.75">
      <c r="A55" s="21">
        <v>79</v>
      </c>
    </row>
    <row r="56" ht="12.75">
      <c r="A56" s="21">
        <v>80</v>
      </c>
    </row>
    <row r="57" ht="12.75">
      <c r="A57" s="21">
        <v>81</v>
      </c>
    </row>
    <row r="58" ht="12.75">
      <c r="A58" s="21">
        <v>82</v>
      </c>
    </row>
    <row r="59" ht="12.75">
      <c r="A59" s="21">
        <v>83</v>
      </c>
    </row>
    <row r="60" ht="12.75">
      <c r="A60" s="21">
        <v>84</v>
      </c>
    </row>
    <row r="61" ht="12.75">
      <c r="A61" s="21">
        <v>85</v>
      </c>
    </row>
    <row r="62" ht="12.75">
      <c r="A62" s="21">
        <v>86</v>
      </c>
    </row>
    <row r="63" ht="12.75">
      <c r="A63" s="21">
        <v>87</v>
      </c>
    </row>
    <row r="64" ht="12.75">
      <c r="A64" s="21">
        <v>88</v>
      </c>
    </row>
    <row r="65" ht="12.75">
      <c r="A65" s="21">
        <v>89</v>
      </c>
    </row>
    <row r="66" ht="12.75">
      <c r="A66" s="21">
        <v>90</v>
      </c>
    </row>
    <row r="67" ht="12.75">
      <c r="A67" s="21">
        <v>91</v>
      </c>
    </row>
    <row r="68" ht="12.75">
      <c r="A68" s="21">
        <v>92</v>
      </c>
    </row>
    <row r="69" ht="12.75">
      <c r="A69" s="21">
        <v>93</v>
      </c>
    </row>
    <row r="70" ht="12.75">
      <c r="A70" s="21">
        <v>94</v>
      </c>
    </row>
    <row r="71" ht="12.75">
      <c r="A71" s="21">
        <v>95</v>
      </c>
    </row>
    <row r="72" ht="12.75">
      <c r="A72" s="21">
        <v>96</v>
      </c>
    </row>
    <row r="73" ht="12.75">
      <c r="A73" s="21">
        <v>97</v>
      </c>
    </row>
    <row r="74" ht="12.75">
      <c r="A74" s="21">
        <v>98</v>
      </c>
    </row>
    <row r="75" ht="12.75">
      <c r="A75" s="21">
        <v>99</v>
      </c>
    </row>
    <row r="76" ht="12.75">
      <c r="A76" s="21">
        <v>100</v>
      </c>
    </row>
    <row r="77" ht="12.75">
      <c r="A77" s="21">
        <v>101</v>
      </c>
    </row>
    <row r="78" ht="12.75">
      <c r="A78" s="21">
        <v>102</v>
      </c>
    </row>
    <row r="79" ht="12.75">
      <c r="A79" s="21">
        <v>103</v>
      </c>
    </row>
    <row r="80" ht="12.75">
      <c r="A80" s="21">
        <v>104</v>
      </c>
    </row>
    <row r="81" ht="12.75">
      <c r="A81" s="21">
        <v>105</v>
      </c>
    </row>
    <row r="82" ht="12.75">
      <c r="A82" s="21">
        <v>106</v>
      </c>
    </row>
    <row r="83" ht="12.75">
      <c r="A83" s="21">
        <v>107</v>
      </c>
    </row>
    <row r="84" ht="12.75">
      <c r="A84" s="21">
        <v>108</v>
      </c>
    </row>
    <row r="85" ht="12.75">
      <c r="A85" s="21">
        <v>109</v>
      </c>
    </row>
    <row r="86" ht="12.75">
      <c r="A86" s="21">
        <v>110</v>
      </c>
    </row>
    <row r="87" ht="12.75">
      <c r="A87" s="21">
        <v>111</v>
      </c>
    </row>
    <row r="88" ht="12.75">
      <c r="A88" s="21">
        <v>112</v>
      </c>
    </row>
    <row r="89" ht="12.75">
      <c r="A89" s="21">
        <v>113</v>
      </c>
    </row>
    <row r="90" ht="12.75">
      <c r="A90" s="21">
        <v>114</v>
      </c>
    </row>
    <row r="91" ht="12.75">
      <c r="A91" s="21">
        <v>115</v>
      </c>
    </row>
    <row r="92" ht="12.75">
      <c r="A92" s="21">
        <v>116</v>
      </c>
    </row>
    <row r="93" ht="12.75">
      <c r="A93" s="21">
        <v>117</v>
      </c>
    </row>
    <row r="94" ht="12.75">
      <c r="A94" s="21">
        <v>118</v>
      </c>
    </row>
    <row r="95" ht="12.75">
      <c r="A95" s="21">
        <v>119</v>
      </c>
    </row>
    <row r="96" ht="12.75">
      <c r="A96" s="21">
        <v>120</v>
      </c>
    </row>
    <row r="97" ht="12.75">
      <c r="A97" s="21">
        <v>121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E4" sqref="E4"/>
    </sheetView>
  </sheetViews>
  <sheetFormatPr defaultColWidth="11.421875" defaultRowHeight="12.75"/>
  <cols>
    <col min="1" max="1" width="6.8515625" style="0" customWidth="1"/>
    <col min="2" max="2" width="21.57421875" style="0" customWidth="1"/>
    <col min="3" max="3" width="31.00390625" style="0" bestFit="1" customWidth="1"/>
    <col min="4" max="4" width="24.00390625" style="0" customWidth="1"/>
    <col min="5" max="5" width="19.00390625" style="0" customWidth="1"/>
  </cols>
  <sheetData>
    <row r="1" spans="1:5" ht="12.75">
      <c r="A1" s="25" t="s">
        <v>1</v>
      </c>
      <c r="B1" s="27" t="s">
        <v>6</v>
      </c>
      <c r="C1" s="26" t="s">
        <v>29</v>
      </c>
      <c r="D1" s="26" t="s">
        <v>31</v>
      </c>
      <c r="E1" s="44" t="s">
        <v>38</v>
      </c>
    </row>
    <row r="2" spans="1:5" ht="13.5" thickBot="1">
      <c r="A2" s="45" t="s">
        <v>19</v>
      </c>
      <c r="B2" s="39" t="s">
        <v>25</v>
      </c>
      <c r="C2" s="39" t="s">
        <v>30</v>
      </c>
      <c r="D2" s="39" t="s">
        <v>37</v>
      </c>
      <c r="E2" s="46" t="s">
        <v>39</v>
      </c>
    </row>
    <row r="3" spans="1:5" ht="13.5" thickBot="1">
      <c r="A3" s="40"/>
      <c r="B3" s="41" t="s">
        <v>32</v>
      </c>
      <c r="C3" s="42"/>
      <c r="D3" s="43">
        <v>1</v>
      </c>
      <c r="E3" s="43"/>
    </row>
    <row r="4" spans="1:5" ht="12.75">
      <c r="A4" s="21">
        <v>65</v>
      </c>
      <c r="B4">
        <f>Sterbetafel!I70/Sterbetafel!$I$70</f>
        <v>1</v>
      </c>
      <c r="C4">
        <v>1</v>
      </c>
      <c r="D4" s="20">
        <f>D3*B4</f>
        <v>1</v>
      </c>
      <c r="E4" s="20">
        <f>'Herr Möhrle Einzahlung 1'!$G$40/D4</f>
        <v>151597.776671194</v>
      </c>
    </row>
    <row r="5" spans="1:5" ht="12.75">
      <c r="A5" s="21">
        <v>66</v>
      </c>
      <c r="B5">
        <f>Sterbetafel!I71/Sterbetafel!$I$70</f>
        <v>0.9635639902676398</v>
      </c>
      <c r="C5">
        <v>2</v>
      </c>
      <c r="D5" s="20">
        <f>D4+$D$3*B5</f>
        <v>1.9635639902676398</v>
      </c>
      <c r="E5" s="20">
        <f>'Herr Möhrle Einzahlung 1'!$G$40/D5</f>
        <v>77205.41699816503</v>
      </c>
    </row>
    <row r="6" spans="1:5" ht="12.75">
      <c r="A6" s="21">
        <v>67</v>
      </c>
      <c r="B6">
        <f>Sterbetafel!I72/Sterbetafel!$I$70</f>
        <v>0.9272223889879881</v>
      </c>
      <c r="C6">
        <v>3</v>
      </c>
      <c r="D6" s="20">
        <f aca="true" t="shared" si="0" ref="D6:D60">D5+$D$3*B6</f>
        <v>2.890786379255628</v>
      </c>
      <c r="E6" s="20">
        <f>'Herr Möhrle Einzahlung 1'!$G$40/D6</f>
        <v>52441.70851193444</v>
      </c>
    </row>
    <row r="7" spans="1:5" ht="12.75">
      <c r="A7" s="21">
        <v>68</v>
      </c>
      <c r="B7">
        <f>Sterbetafel!I73/Sterbetafel!$I$70</f>
        <v>0.8909573903054964</v>
      </c>
      <c r="C7">
        <v>4</v>
      </c>
      <c r="D7" s="20">
        <f t="shared" si="0"/>
        <v>3.7817437695611247</v>
      </c>
      <c r="E7" s="20">
        <f>'Herr Möhrle Einzahlung 1'!$G$40/D7</f>
        <v>40086.73932152391</v>
      </c>
    </row>
    <row r="8" spans="1:5" ht="12.75">
      <c r="A8" s="21">
        <v>69</v>
      </c>
      <c r="B8">
        <f>Sterbetafel!I74/Sterbetafel!$I$70</f>
        <v>0.8547719471377703</v>
      </c>
      <c r="C8">
        <v>5</v>
      </c>
      <c r="D8" s="20">
        <f t="shared" si="0"/>
        <v>4.636515716698895</v>
      </c>
      <c r="E8" s="20">
        <f>'Herr Möhrle Einzahlung 1'!$G$40/D8</f>
        <v>32696.48717574682</v>
      </c>
    </row>
    <row r="9" spans="1:5" ht="12.75">
      <c r="A9" s="21">
        <v>70</v>
      </c>
      <c r="B9">
        <f>Sterbetafel!I75/Sterbetafel!$I$70</f>
        <v>0.8186785257553212</v>
      </c>
      <c r="C9">
        <v>6</v>
      </c>
      <c r="D9" s="20">
        <f t="shared" si="0"/>
        <v>5.455194242454216</v>
      </c>
      <c r="E9" s="20">
        <f>'Herr Möhrle Einzahlung 1'!$G$40/D9</f>
        <v>27789.620301951385</v>
      </c>
    </row>
    <row r="10" spans="1:5" ht="12.75">
      <c r="A10" s="21">
        <v>71</v>
      </c>
      <c r="B10">
        <f>Sterbetafel!I76/Sterbetafel!$I$70</f>
        <v>0.782694118690905</v>
      </c>
      <c r="C10">
        <v>7</v>
      </c>
      <c r="D10" s="20">
        <f t="shared" si="0"/>
        <v>6.237888361145122</v>
      </c>
      <c r="E10" s="20">
        <f>'Herr Möhrle Einzahlung 1'!$G$40/D10</f>
        <v>24302.739628280942</v>
      </c>
    </row>
    <row r="11" spans="1:5" ht="12.75">
      <c r="A11" s="21">
        <v>72</v>
      </c>
      <c r="B11">
        <f>Sterbetafel!I77/Sterbetafel!$I$70</f>
        <v>0.7468174008299762</v>
      </c>
      <c r="C11">
        <v>8</v>
      </c>
      <c r="D11" s="20">
        <f t="shared" si="0"/>
        <v>6.984705761975098</v>
      </c>
      <c r="E11" s="20">
        <f>'Herr Möhrle Einzahlung 1'!$G$40/D11</f>
        <v>21704.246655098323</v>
      </c>
    </row>
    <row r="12" spans="1:5" ht="12.75">
      <c r="A12" s="21">
        <v>73</v>
      </c>
      <c r="B12">
        <f>Sterbetafel!I78/Sterbetafel!$I$70</f>
        <v>0.7110588387997735</v>
      </c>
      <c r="C12">
        <v>9</v>
      </c>
      <c r="D12" s="20">
        <f t="shared" si="0"/>
        <v>7.695764600774871</v>
      </c>
      <c r="E12" s="20">
        <f>'Herr Möhrle Einzahlung 1'!$G$40/D12</f>
        <v>19698.85833773163</v>
      </c>
    </row>
    <row r="13" spans="1:5" ht="12.75">
      <c r="A13" s="21">
        <v>74</v>
      </c>
      <c r="B13">
        <f>Sterbetafel!I79/Sterbetafel!$I$70</f>
        <v>0.6754263136320847</v>
      </c>
      <c r="C13">
        <v>10</v>
      </c>
      <c r="D13" s="20">
        <f t="shared" si="0"/>
        <v>8.371190914406956</v>
      </c>
      <c r="E13" s="20">
        <f>'Herr Möhrle Einzahlung 1'!$G$40/D13</f>
        <v>18109.463542432386</v>
      </c>
    </row>
    <row r="14" spans="1:5" ht="12.75">
      <c r="A14" s="21">
        <v>75</v>
      </c>
      <c r="B14">
        <f>Sterbetafel!I80/Sterbetafel!$I$70</f>
        <v>0.6398571478601798</v>
      </c>
      <c r="C14">
        <v>11</v>
      </c>
      <c r="D14" s="20">
        <f t="shared" si="0"/>
        <v>9.011048062267136</v>
      </c>
      <c r="E14" s="20">
        <f>'Herr Möhrle Einzahlung 1'!$G$40/D14</f>
        <v>16823.54545482834</v>
      </c>
    </row>
    <row r="15" spans="1:5" ht="12.75">
      <c r="A15" s="21">
        <v>76</v>
      </c>
      <c r="B15">
        <f>Sterbetafel!I81/Sterbetafel!$I$70</f>
        <v>0.6043408727128223</v>
      </c>
      <c r="C15">
        <v>12</v>
      </c>
      <c r="D15" s="20">
        <f t="shared" si="0"/>
        <v>9.615388934979958</v>
      </c>
      <c r="E15" s="20">
        <f>'Herr Möhrle Einzahlung 1'!$G$40/D15</f>
        <v>15766.161691046562</v>
      </c>
    </row>
    <row r="16" spans="1:5" ht="12.75">
      <c r="A16" s="21">
        <v>77</v>
      </c>
      <c r="B16">
        <f>Sterbetafel!I82/Sterbetafel!$I$70</f>
        <v>0.5688315087144853</v>
      </c>
      <c r="C16">
        <v>13</v>
      </c>
      <c r="D16" s="20">
        <f t="shared" si="0"/>
        <v>10.184220443694443</v>
      </c>
      <c r="E16" s="20">
        <f>'Herr Möhrle Einzahlung 1'!$G$40/D16</f>
        <v>14885.555306793827</v>
      </c>
    </row>
    <row r="17" spans="1:5" ht="12.75">
      <c r="A17" s="21">
        <v>78</v>
      </c>
      <c r="B17">
        <f>Sterbetafel!I83/Sterbetafel!$I$70</f>
        <v>0.5332921339860814</v>
      </c>
      <c r="C17">
        <v>14</v>
      </c>
      <c r="D17" s="20">
        <f t="shared" si="0"/>
        <v>10.717512577680525</v>
      </c>
      <c r="E17" s="20">
        <f>'Herr Möhrle Einzahlung 1'!$G$40/D17</f>
        <v>14144.865758021127</v>
      </c>
    </row>
    <row r="18" spans="1:5" ht="12.75">
      <c r="A18" s="21">
        <v>79</v>
      </c>
      <c r="B18">
        <f>Sterbetafel!I84/Sterbetafel!$I$70</f>
        <v>0.4976843090281746</v>
      </c>
      <c r="C18">
        <v>15</v>
      </c>
      <c r="D18" s="20">
        <f t="shared" si="0"/>
        <v>11.2151968867087</v>
      </c>
      <c r="E18" s="20">
        <f>'Herr Möhrle Einzahlung 1'!$G$40/D18</f>
        <v>13517.174794394812</v>
      </c>
    </row>
    <row r="19" spans="1:5" ht="12.75">
      <c r="A19" s="21">
        <v>80</v>
      </c>
      <c r="B19">
        <f>Sterbetafel!I85/Sterbetafel!$I$70</f>
        <v>0.461967770572283</v>
      </c>
      <c r="C19">
        <v>16</v>
      </c>
      <c r="D19" s="20">
        <f t="shared" si="0"/>
        <v>11.677164657280983</v>
      </c>
      <c r="E19" s="20">
        <f>'Herr Möhrle Einzahlung 1'!$G$40/D19</f>
        <v>12982.413207359312</v>
      </c>
    </row>
    <row r="20" spans="1:5" ht="12.75">
      <c r="A20" s="21">
        <v>81</v>
      </c>
      <c r="B20">
        <f>Sterbetafel!I86/Sterbetafel!$I$70</f>
        <v>0.4261820160896258</v>
      </c>
      <c r="C20">
        <v>17</v>
      </c>
      <c r="D20" s="20">
        <f t="shared" si="0"/>
        <v>12.10334667337061</v>
      </c>
      <c r="E20" s="20">
        <f>'Herr Möhrle Einzahlung 1'!$G$40/D20</f>
        <v>12525.27757506397</v>
      </c>
    </row>
    <row r="21" spans="1:5" ht="12.75">
      <c r="A21" s="21">
        <v>82</v>
      </c>
      <c r="B21">
        <f>Sterbetafel!I87/Sterbetafel!$I$70</f>
        <v>0.39041093148466083</v>
      </c>
      <c r="C21">
        <v>18</v>
      </c>
      <c r="D21" s="20">
        <f t="shared" si="0"/>
        <v>12.49375760485527</v>
      </c>
      <c r="E21" s="20">
        <f>'Herr Möhrle Einzahlung 1'!$G$40/D21</f>
        <v>12133.881692428604</v>
      </c>
    </row>
    <row r="22" spans="1:5" ht="12.75">
      <c r="A22" s="21">
        <v>83</v>
      </c>
      <c r="B22">
        <f>Sterbetafel!I88/Sterbetafel!$I$70</f>
        <v>0.35480507457128263</v>
      </c>
      <c r="C22">
        <v>19</v>
      </c>
      <c r="D22" s="20">
        <f t="shared" si="0"/>
        <v>12.848562679426554</v>
      </c>
      <c r="E22" s="20">
        <f>'Herr Möhrle Einzahlung 1'!$G$40/D22</f>
        <v>11798.812089225843</v>
      </c>
    </row>
    <row r="23" spans="1:5" ht="12.75">
      <c r="A23" s="21">
        <v>84</v>
      </c>
      <c r="B23">
        <f>Sterbetafel!I89/Sterbetafel!$I$70</f>
        <v>0.31955488826718503</v>
      </c>
      <c r="C23">
        <v>20</v>
      </c>
      <c r="D23" s="20">
        <f t="shared" si="0"/>
        <v>13.168117567693738</v>
      </c>
      <c r="E23" s="20">
        <f>'Herr Möhrle Einzahlung 1'!$G$40/D23</f>
        <v>11512.486571590112</v>
      </c>
    </row>
    <row r="24" spans="1:5" ht="12.75">
      <c r="A24" s="21">
        <v>85</v>
      </c>
      <c r="B24">
        <f>Sterbetafel!I90/Sterbetafel!$I$70</f>
        <v>0.28490954033718396</v>
      </c>
      <c r="C24">
        <v>21</v>
      </c>
      <c r="D24" s="20">
        <f t="shared" si="0"/>
        <v>13.453027108030922</v>
      </c>
      <c r="E24" s="20">
        <f>'Herr Möhrle Einzahlung 1'!$G$40/D24</f>
        <v>11268.673990903962</v>
      </c>
    </row>
    <row r="25" spans="1:5" ht="12.75">
      <c r="A25" s="21">
        <v>86</v>
      </c>
      <c r="B25">
        <f>Sterbetafel!I91/Sterbetafel!$I$70</f>
        <v>0.2511909468251425</v>
      </c>
      <c r="C25">
        <v>22</v>
      </c>
      <c r="D25" s="20">
        <f t="shared" si="0"/>
        <v>13.704218054856064</v>
      </c>
      <c r="E25" s="20">
        <f>'Herr Möhrle Einzahlung 1'!$G$40/D25</f>
        <v>11062.125256936904</v>
      </c>
    </row>
    <row r="26" spans="1:5" ht="12.75">
      <c r="A26" s="21">
        <v>87</v>
      </c>
      <c r="B26">
        <f>Sterbetafel!I92/Sterbetafel!$I$70</f>
        <v>0.21875712287746513</v>
      </c>
      <c r="C26">
        <v>23</v>
      </c>
      <c r="D26" s="20">
        <f t="shared" si="0"/>
        <v>13.922975177733528</v>
      </c>
      <c r="E26" s="20">
        <f>'Herr Möhrle Einzahlung 1'!$G$40/D26</f>
        <v>10888.317671760158</v>
      </c>
    </row>
    <row r="27" spans="1:5" ht="12.75">
      <c r="A27" s="21">
        <v>88</v>
      </c>
      <c r="B27">
        <f>Sterbetafel!I93/Sterbetafel!$I$70</f>
        <v>0.1880078552374948</v>
      </c>
      <c r="C27">
        <v>24</v>
      </c>
      <c r="D27" s="20">
        <f t="shared" si="0"/>
        <v>14.110983032971022</v>
      </c>
      <c r="E27" s="20">
        <f>'Herr Möhrle Einzahlung 1'!$G$40/D27</f>
        <v>10743.247037926285</v>
      </c>
    </row>
    <row r="28" spans="1:5" ht="12.75">
      <c r="A28" s="21">
        <v>89</v>
      </c>
      <c r="B28">
        <f>Sterbetafel!I94/Sterbetafel!$I$70</f>
        <v>0.1593344158575952</v>
      </c>
      <c r="C28">
        <v>25</v>
      </c>
      <c r="D28" s="20">
        <f t="shared" si="0"/>
        <v>14.270317448828617</v>
      </c>
      <c r="E28" s="20">
        <f>'Herr Möhrle Einzahlung 1'!$G$40/D28</f>
        <v>10623.2939256469</v>
      </c>
    </row>
    <row r="29" spans="1:5" ht="12.75">
      <c r="A29" s="21">
        <v>90</v>
      </c>
      <c r="B29">
        <f>Sterbetafel!I95/Sterbetafel!$I$70</f>
        <v>0.13307331286442364</v>
      </c>
      <c r="C29">
        <v>26</v>
      </c>
      <c r="D29" s="20">
        <f t="shared" si="0"/>
        <v>14.403390761693041</v>
      </c>
      <c r="E29" s="20">
        <f>'Herr Möhrle Einzahlung 1'!$G$40/D29</f>
        <v>10525.145028653968</v>
      </c>
    </row>
    <row r="30" spans="1:5" ht="12.75">
      <c r="A30" s="21">
        <v>91</v>
      </c>
      <c r="B30">
        <f>Sterbetafel!I96/Sterbetafel!$I$70</f>
        <v>0.10945555195546376</v>
      </c>
      <c r="C30">
        <v>27</v>
      </c>
      <c r="D30" s="20">
        <f t="shared" si="0"/>
        <v>14.512846313648504</v>
      </c>
      <c r="E30" s="20">
        <f>'Herr Möhrle Einzahlung 1'!$G$40/D30</f>
        <v>10445.76462775775</v>
      </c>
    </row>
    <row r="31" spans="1:5" ht="12.75">
      <c r="A31" s="21">
        <v>92</v>
      </c>
      <c r="B31">
        <f>Sterbetafel!I97/Sterbetafel!$I$70</f>
        <v>0.08861297781536626</v>
      </c>
      <c r="C31">
        <v>28</v>
      </c>
      <c r="D31" s="20">
        <f t="shared" si="0"/>
        <v>14.60145929146387</v>
      </c>
      <c r="E31" s="20">
        <f>'Herr Möhrle Einzahlung 1'!$G$40/D31</f>
        <v>10382.371627733077</v>
      </c>
    </row>
    <row r="32" spans="1:5" ht="12.75">
      <c r="A32" s="21">
        <v>93</v>
      </c>
      <c r="B32">
        <f>Sterbetafel!I98/Sterbetafel!$I$70</f>
        <v>0.07056809836120197</v>
      </c>
      <c r="C32">
        <v>29</v>
      </c>
      <c r="D32" s="20">
        <f t="shared" si="0"/>
        <v>14.672027389825072</v>
      </c>
      <c r="E32" s="20">
        <f>'Herr Möhrle Einzahlung 1'!$G$40/D32</f>
        <v>10332.43550079015</v>
      </c>
    </row>
    <row r="33" spans="1:5" ht="12.75">
      <c r="A33" s="21">
        <v>94</v>
      </c>
      <c r="B33">
        <f>Sterbetafel!I99/Sterbetafel!$I$70</f>
        <v>0.055247987415082016</v>
      </c>
      <c r="C33">
        <v>30</v>
      </c>
      <c r="D33" s="20">
        <f t="shared" si="0"/>
        <v>14.727275377240154</v>
      </c>
      <c r="E33" s="20">
        <f>'Herr Möhrle Einzahlung 1'!$G$40/D33</f>
        <v>10293.674341519847</v>
      </c>
    </row>
    <row r="34" spans="1:5" ht="12.75">
      <c r="A34" s="21">
        <v>95</v>
      </c>
      <c r="B34">
        <f>Sterbetafel!I100/Sterbetafel!$I$70</f>
        <v>0.042498526307598074</v>
      </c>
      <c r="C34">
        <v>31</v>
      </c>
      <c r="D34" s="20">
        <f t="shared" si="0"/>
        <v>14.769773903547753</v>
      </c>
      <c r="E34" s="20">
        <f>'Herr Möhrle Einzahlung 1'!$G$40/D34</f>
        <v>10264.055337690692</v>
      </c>
    </row>
    <row r="35" spans="1:5" ht="12.75">
      <c r="A35" s="21">
        <v>96</v>
      </c>
      <c r="B35">
        <f>Sterbetafel!I101/Sterbetafel!$I$70</f>
        <v>0.032102249342615095</v>
      </c>
      <c r="C35">
        <v>32</v>
      </c>
      <c r="D35" s="20">
        <f t="shared" si="0"/>
        <v>14.801876152890369</v>
      </c>
      <c r="E35" s="20">
        <f>'Herr Möhrle Einzahlung 1'!$G$40/D35</f>
        <v>10241.794695842758</v>
      </c>
    </row>
    <row r="36" spans="1:5" ht="12.75">
      <c r="A36" s="21">
        <v>97</v>
      </c>
      <c r="B36">
        <f>Sterbetafel!I102/Sterbetafel!$I$70</f>
        <v>0.02379846751265866</v>
      </c>
      <c r="C36">
        <v>33</v>
      </c>
      <c r="D36" s="20">
        <f t="shared" si="0"/>
        <v>14.825674620403028</v>
      </c>
      <c r="E36" s="20">
        <f>'Herr Möhrle Einzahlung 1'!$G$40/D36</f>
        <v>10225.354363474686</v>
      </c>
    </row>
    <row r="37" spans="1:5" ht="12.75">
      <c r="A37" s="21">
        <v>98</v>
      </c>
      <c r="B37">
        <f>Sterbetafel!I103/Sterbetafel!$I$70</f>
        <v>0.017304948529774027</v>
      </c>
      <c r="C37">
        <v>34</v>
      </c>
      <c r="D37" s="20">
        <f t="shared" si="0"/>
        <v>14.842979568932801</v>
      </c>
      <c r="E37" s="20">
        <f>'Herr Möhrle Einzahlung 1'!$G$40/D37</f>
        <v>10213.432954424916</v>
      </c>
    </row>
    <row r="38" spans="1:5" ht="12.75">
      <c r="A38" s="21">
        <v>99</v>
      </c>
      <c r="B38">
        <f>Sterbetafel!I104/Sterbetafel!$I$70</f>
        <v>0.01233617992155494</v>
      </c>
      <c r="C38">
        <v>35</v>
      </c>
      <c r="D38" s="20">
        <f t="shared" si="0"/>
        <v>14.855315748854355</v>
      </c>
      <c r="E38" s="20">
        <f>'Herr Möhrle Einzahlung 1'!$G$40/D38</f>
        <v>10204.95149575567</v>
      </c>
    </row>
    <row r="39" spans="1:5" ht="12.75">
      <c r="A39" s="21">
        <v>100</v>
      </c>
      <c r="B39">
        <f>Sterbetafel!I105/Sterbetafel!$I$70</f>
        <v>0.008658545577174383</v>
      </c>
      <c r="C39">
        <v>36</v>
      </c>
      <c r="D39" s="20">
        <f t="shared" si="0"/>
        <v>14.86397429443153</v>
      </c>
      <c r="E39" s="20">
        <f>'Herr Möhrle Einzahlung 1'!$G$40/D39</f>
        <v>10199.006918895633</v>
      </c>
    </row>
    <row r="40" spans="1:5" ht="12.75">
      <c r="A40" s="21">
        <v>101</v>
      </c>
      <c r="B40">
        <f>Sterbetafel!I106/Sterbetafel!$I$70</f>
        <v>0.005951846309112105</v>
      </c>
      <c r="C40">
        <v>37</v>
      </c>
      <c r="D40" s="20">
        <f t="shared" si="0"/>
        <v>14.869926140740642</v>
      </c>
      <c r="E40" s="20">
        <f>'Herr Möhrle Einzahlung 1'!$G$40/D40</f>
        <v>10194.924657752417</v>
      </c>
    </row>
    <row r="41" spans="1:5" ht="12.75">
      <c r="A41" s="21">
        <v>102</v>
      </c>
      <c r="B41">
        <f>Sterbetafel!I107/Sterbetafel!$I$70</f>
        <v>0.0040035217289954555</v>
      </c>
      <c r="C41">
        <v>38</v>
      </c>
      <c r="D41" s="20">
        <f t="shared" si="0"/>
        <v>14.873929662469637</v>
      </c>
      <c r="E41" s="20">
        <f>'Herr Möhrle Einzahlung 1'!$G$40/D41</f>
        <v>10192.180554255963</v>
      </c>
    </row>
    <row r="42" spans="1:5" ht="12.75">
      <c r="A42" s="21">
        <v>103</v>
      </c>
      <c r="B42">
        <f>Sterbetafel!I108/Sterbetafel!$I$70</f>
        <v>0.0026329301894205933</v>
      </c>
      <c r="C42">
        <v>39</v>
      </c>
      <c r="D42" s="20">
        <f t="shared" si="0"/>
        <v>14.876562592659058</v>
      </c>
      <c r="E42" s="20">
        <f>'Herr Möhrle Einzahlung 1'!$G$40/D42</f>
        <v>10190.376689975477</v>
      </c>
    </row>
    <row r="43" spans="1:5" ht="12.75">
      <c r="A43" s="21">
        <v>104</v>
      </c>
      <c r="B43">
        <f>Sterbetafel!I109/Sterbetafel!$I$70</f>
        <v>0.0016913892287588458</v>
      </c>
      <c r="C43">
        <v>40</v>
      </c>
      <c r="D43" s="20">
        <f t="shared" si="0"/>
        <v>14.878253981887816</v>
      </c>
      <c r="E43" s="20">
        <f>'Herr Möhrle Einzahlung 1'!$G$40/D43</f>
        <v>10189.218227874251</v>
      </c>
    </row>
    <row r="44" spans="1:5" ht="12.75">
      <c r="A44" s="21">
        <v>105</v>
      </c>
      <c r="B44">
        <f>Sterbetafel!I110/Sterbetafel!$I$70</f>
        <v>0.0010603109194673957</v>
      </c>
      <c r="C44">
        <v>41</v>
      </c>
      <c r="D44" s="20">
        <f t="shared" si="0"/>
        <v>14.879314292807283</v>
      </c>
      <c r="E44" s="20">
        <f>'Herr Möhrle Einzahlung 1'!$G$40/D44</f>
        <v>10188.492136662302</v>
      </c>
    </row>
    <row r="45" spans="1:5" ht="12.75">
      <c r="A45" s="21">
        <v>106</v>
      </c>
      <c r="B45">
        <f>Sterbetafel!I111/Sterbetafel!$I$70</f>
        <v>0.0006479825751553102</v>
      </c>
      <c r="C45">
        <v>42</v>
      </c>
      <c r="D45" s="20">
        <f t="shared" si="0"/>
        <v>14.87996227538244</v>
      </c>
      <c r="E45" s="20">
        <f>'Herr Möhrle Einzahlung 1'!$G$40/D45</f>
        <v>10188.048455068929</v>
      </c>
    </row>
    <row r="46" spans="1:5" ht="12.75">
      <c r="A46" s="21">
        <v>107</v>
      </c>
      <c r="B46">
        <f>Sterbetafel!I112/Sterbetafel!$I$70</f>
        <v>0.00038562184049464095</v>
      </c>
      <c r="C46">
        <v>43</v>
      </c>
      <c r="D46" s="20">
        <f t="shared" si="0"/>
        <v>14.880347897222935</v>
      </c>
      <c r="E46" s="20">
        <f>'Herr Möhrle Einzahlung 1'!$G$40/D46</f>
        <v>10187.784433419472</v>
      </c>
    </row>
    <row r="47" spans="1:5" ht="12.75">
      <c r="A47" s="21">
        <v>108</v>
      </c>
      <c r="B47">
        <f>Sterbetafel!I113/Sterbetafel!$I$70</f>
        <v>0.00022321818753560886</v>
      </c>
      <c r="C47">
        <v>44</v>
      </c>
      <c r="D47" s="20">
        <f t="shared" si="0"/>
        <v>14.88057111541047</v>
      </c>
      <c r="E47" s="20">
        <f>'Herr Möhrle Einzahlung 1'!$G$40/D47</f>
        <v>10187.631610066217</v>
      </c>
    </row>
    <row r="48" spans="1:5" ht="12.75">
      <c r="A48" s="21">
        <v>109</v>
      </c>
      <c r="B48">
        <f>Sterbetafel!I114/Sterbetafel!$I$70</f>
        <v>0.00012552791544703212</v>
      </c>
      <c r="C48">
        <v>45</v>
      </c>
      <c r="D48" s="20">
        <f t="shared" si="0"/>
        <v>14.880696643325917</v>
      </c>
      <c r="E48" s="20">
        <f>'Herr Möhrle Einzahlung 1'!$G$40/D48</f>
        <v>10187.545671068197</v>
      </c>
    </row>
    <row r="49" spans="1:5" ht="12.75">
      <c r="A49" s="21">
        <v>110</v>
      </c>
      <c r="B49">
        <f>Sterbetafel!I115/Sterbetafel!$I$70</f>
        <v>6.849145137995183E-05</v>
      </c>
      <c r="C49">
        <v>46</v>
      </c>
      <c r="D49" s="20">
        <f t="shared" si="0"/>
        <v>14.880765134777297</v>
      </c>
      <c r="E49" s="20">
        <f>'Herr Möhrle Einzahlung 1'!$G$40/D49</f>
        <v>10187.498781020362</v>
      </c>
    </row>
    <row r="50" spans="1:5" ht="12.75">
      <c r="A50" s="21">
        <v>111</v>
      </c>
      <c r="B50">
        <f>Sterbetafel!I116/Sterbetafel!$I$70</f>
        <v>3.621001385471013E-05</v>
      </c>
      <c r="C50">
        <v>47</v>
      </c>
      <c r="D50" s="20">
        <f t="shared" si="0"/>
        <v>14.880801344791152</v>
      </c>
      <c r="E50" s="20">
        <f>'Herr Möhrle Einzahlung 1'!$G$40/D50</f>
        <v>10187.473991396237</v>
      </c>
    </row>
    <row r="51" spans="1:5" ht="12.75">
      <c r="A51" s="21">
        <v>112</v>
      </c>
      <c r="B51">
        <f>Sterbetafel!I117/Sterbetafel!$I$70</f>
        <v>1.8522223816918002E-05</v>
      </c>
      <c r="C51">
        <v>48</v>
      </c>
      <c r="D51" s="20">
        <f t="shared" si="0"/>
        <v>14.880819867014969</v>
      </c>
      <c r="E51" s="20">
        <f>'Herr Möhrle Einzahlung 1'!$G$40/D51</f>
        <v>10187.461311001267</v>
      </c>
    </row>
    <row r="52" spans="1:5" ht="12.75">
      <c r="A52" s="21">
        <v>113</v>
      </c>
      <c r="B52">
        <f>Sterbetafel!I118/Sterbetafel!$I$70</f>
        <v>9.153187281702902E-06</v>
      </c>
      <c r="C52">
        <v>49</v>
      </c>
      <c r="D52" s="20">
        <f t="shared" si="0"/>
        <v>14.88082902020225</v>
      </c>
      <c r="E52" s="20">
        <f>'Herr Möhrle Einzahlung 1'!$G$40/D52</f>
        <v>10187.455044701104</v>
      </c>
    </row>
    <row r="53" spans="1:5" ht="12.75">
      <c r="A53" s="21">
        <v>114</v>
      </c>
      <c r="B53">
        <f>Sterbetafel!I119/Sterbetafel!$I$70</f>
        <v>4.3628767395615885E-06</v>
      </c>
      <c r="C53">
        <v>50</v>
      </c>
      <c r="D53" s="20">
        <f t="shared" si="0"/>
        <v>14.88083338307899</v>
      </c>
      <c r="E53" s="20">
        <f>'Herr Möhrle Einzahlung 1'!$G$40/D53</f>
        <v>10187.452057864984</v>
      </c>
    </row>
    <row r="54" spans="1:5" ht="12.75">
      <c r="A54" s="21">
        <v>115</v>
      </c>
      <c r="B54">
        <f>Sterbetafel!I120/Sterbetafel!$I$70</f>
        <v>2.002460639903168E-06</v>
      </c>
      <c r="C54">
        <v>51</v>
      </c>
      <c r="D54" s="20">
        <f t="shared" si="0"/>
        <v>14.88083538553963</v>
      </c>
      <c r="E54" s="20">
        <f>'Herr Möhrle Einzahlung 1'!$G$40/D54</f>
        <v>10187.450686976103</v>
      </c>
    </row>
    <row r="55" spans="1:5" ht="12.75">
      <c r="A55" s="21">
        <v>116</v>
      </c>
      <c r="B55">
        <f>Sterbetafel!I121/Sterbetafel!$I$70</f>
        <v>8.834427592556154E-07</v>
      </c>
      <c r="C55">
        <v>52</v>
      </c>
      <c r="D55" s="20">
        <f t="shared" si="0"/>
        <v>14.880836268982389</v>
      </c>
      <c r="E55" s="20">
        <f>'Herr Möhrle Einzahlung 1'!$G$40/D55</f>
        <v>10187.450082169398</v>
      </c>
    </row>
    <row r="56" spans="1:5" ht="12.75">
      <c r="A56" s="21">
        <v>117</v>
      </c>
      <c r="B56">
        <f>Sterbetafel!I122/Sterbetafel!$I$70</f>
        <v>3.7394863796789085E-07</v>
      </c>
      <c r="C56">
        <v>53</v>
      </c>
      <c r="D56" s="20">
        <f t="shared" si="0"/>
        <v>14.880836642931026</v>
      </c>
      <c r="E56" s="20">
        <f>'Herr Möhrle Einzahlung 1'!$G$40/D56</f>
        <v>10187.449826163425</v>
      </c>
    </row>
    <row r="57" spans="1:5" ht="12.75">
      <c r="A57" s="21">
        <v>118</v>
      </c>
      <c r="B57">
        <f>Sterbetafel!I123/Sterbetafel!$I$70</f>
        <v>1.5157493974382584E-07</v>
      </c>
      <c r="C57">
        <v>54</v>
      </c>
      <c r="D57" s="20">
        <f t="shared" si="0"/>
        <v>14.880836794505965</v>
      </c>
      <c r="E57" s="20">
        <f>'Herr Möhrle Einzahlung 1'!$G$40/D57</f>
        <v>10187.449722394926</v>
      </c>
    </row>
    <row r="58" spans="1:5" ht="12.75">
      <c r="A58" s="21">
        <v>119</v>
      </c>
      <c r="B58">
        <f>Sterbetafel!I124/Sterbetafel!$I$70</f>
        <v>5.8715779870166946E-08</v>
      </c>
      <c r="C58">
        <v>55</v>
      </c>
      <c r="D58" s="20">
        <f t="shared" si="0"/>
        <v>14.880836853221746</v>
      </c>
      <c r="E58" s="20">
        <f>'Herr Möhrle Einzahlung 1'!$G$40/D58</f>
        <v>10187.44968219799</v>
      </c>
    </row>
    <row r="59" spans="1:5" ht="12.75">
      <c r="A59" s="21">
        <v>120</v>
      </c>
      <c r="B59">
        <f>Sterbetafel!I125/Sterbetafel!$I$70</f>
        <v>2.1691980572959E-08</v>
      </c>
      <c r="C59">
        <v>56</v>
      </c>
      <c r="D59" s="20">
        <f t="shared" si="0"/>
        <v>14.880836874913726</v>
      </c>
      <c r="E59" s="20">
        <f>'Herr Möhrle Einzahlung 1'!$G$40/D59</f>
        <v>10187.449667347619</v>
      </c>
    </row>
    <row r="60" spans="1:5" ht="12.75">
      <c r="A60" s="21">
        <v>121</v>
      </c>
      <c r="B60">
        <f>Sterbetafel!I126/Sterbetafel!$I$70</f>
        <v>0</v>
      </c>
      <c r="C60">
        <v>57</v>
      </c>
      <c r="D60" s="20">
        <f t="shared" si="0"/>
        <v>14.880836874913726</v>
      </c>
      <c r="E60" s="20">
        <f>'Herr Möhrle Einzahlung 1'!$G$40/D60</f>
        <v>10187.449667347619</v>
      </c>
    </row>
    <row r="61" ht="13.5" thickBot="1"/>
    <row r="62" spans="1:5" ht="12.75">
      <c r="A62" s="47" t="s">
        <v>40</v>
      </c>
      <c r="B62" s="48"/>
      <c r="C62" s="48"/>
      <c r="D62" s="48"/>
      <c r="E62" s="49"/>
    </row>
    <row r="63" spans="1:5" ht="12.75">
      <c r="A63" s="50" t="s">
        <v>41</v>
      </c>
      <c r="B63" s="51"/>
      <c r="C63" s="51"/>
      <c r="D63" s="51"/>
      <c r="E63" s="52"/>
    </row>
    <row r="64" spans="1:5" ht="13.5" thickBot="1">
      <c r="A64" s="53" t="s">
        <v>42</v>
      </c>
      <c r="B64" s="54"/>
      <c r="C64" s="24"/>
      <c r="D64" s="24"/>
      <c r="E64" s="55"/>
    </row>
  </sheetData>
  <mergeCells count="3">
    <mergeCell ref="A62:E62"/>
    <mergeCell ref="A63:E63"/>
    <mergeCell ref="A64:B6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30">
      <selection activeCell="A63" sqref="A63:E65"/>
    </sheetView>
  </sheetViews>
  <sheetFormatPr defaultColWidth="11.421875" defaultRowHeight="12.75"/>
  <cols>
    <col min="1" max="1" width="6.8515625" style="0" customWidth="1"/>
    <col min="2" max="2" width="21.57421875" style="0" customWidth="1"/>
    <col min="3" max="3" width="31.00390625" style="0" bestFit="1" customWidth="1"/>
    <col min="4" max="4" width="24.00390625" style="0" customWidth="1"/>
    <col min="5" max="5" width="19.00390625" style="0" customWidth="1"/>
  </cols>
  <sheetData>
    <row r="1" spans="1:5" ht="12.75">
      <c r="A1" s="25" t="s">
        <v>1</v>
      </c>
      <c r="B1" s="27" t="s">
        <v>6</v>
      </c>
      <c r="C1" s="27" t="s">
        <v>29</v>
      </c>
      <c r="D1" s="27" t="s">
        <v>43</v>
      </c>
      <c r="E1" s="44" t="s">
        <v>43</v>
      </c>
    </row>
    <row r="2" spans="1:5" ht="13.5" thickBot="1">
      <c r="A2" s="45" t="s">
        <v>19</v>
      </c>
      <c r="B2" s="39" t="s">
        <v>25</v>
      </c>
      <c r="C2" s="39" t="s">
        <v>30</v>
      </c>
      <c r="D2" s="39" t="s">
        <v>45</v>
      </c>
      <c r="E2" s="46" t="s">
        <v>39</v>
      </c>
    </row>
    <row r="3" spans="1:5" ht="13.5" thickBot="1">
      <c r="A3" s="56"/>
      <c r="B3" s="41"/>
      <c r="C3" s="41"/>
      <c r="D3" s="39" t="s">
        <v>37</v>
      </c>
      <c r="E3" s="57" t="s">
        <v>44</v>
      </c>
    </row>
    <row r="4" spans="1:5" ht="13.5" thickBot="1">
      <c r="A4" s="40"/>
      <c r="B4" s="41" t="s">
        <v>32</v>
      </c>
      <c r="C4" s="42"/>
      <c r="D4" s="43">
        <v>1</v>
      </c>
      <c r="E4" s="43">
        <v>12000</v>
      </c>
    </row>
    <row r="5" spans="1:5" ht="12.75">
      <c r="A5" s="21">
        <v>65</v>
      </c>
      <c r="B5">
        <f>Sterbetafel!I70/Sterbetafel!$I$70</f>
        <v>1</v>
      </c>
      <c r="C5">
        <v>1</v>
      </c>
      <c r="D5" s="20">
        <f>D4*B5</f>
        <v>1</v>
      </c>
      <c r="E5" s="20">
        <f>$E$4*D5</f>
        <v>12000</v>
      </c>
    </row>
    <row r="6" spans="1:5" ht="12.75">
      <c r="A6" s="21">
        <v>66</v>
      </c>
      <c r="B6">
        <f>Sterbetafel!I71/Sterbetafel!$I$70</f>
        <v>0.9635639902676398</v>
      </c>
      <c r="C6">
        <v>2</v>
      </c>
      <c r="D6" s="20">
        <f>D5+$D$4*B6</f>
        <v>1.9635639902676398</v>
      </c>
      <c r="E6" s="20">
        <f aca="true" t="shared" si="0" ref="E6:E61">$E$4*D6</f>
        <v>23562.767883211676</v>
      </c>
    </row>
    <row r="7" spans="1:5" ht="12.75">
      <c r="A7" s="21">
        <v>67</v>
      </c>
      <c r="B7">
        <f>Sterbetafel!I72/Sterbetafel!$I$70</f>
        <v>0.9272223889879881</v>
      </c>
      <c r="C7">
        <v>3</v>
      </c>
      <c r="D7" s="20">
        <f aca="true" t="shared" si="1" ref="D7:D61">D6+$D$4*B7</f>
        <v>2.890786379255628</v>
      </c>
      <c r="E7" s="20">
        <f t="shared" si="0"/>
        <v>34689.436551067534</v>
      </c>
    </row>
    <row r="8" spans="1:5" ht="12.75">
      <c r="A8" s="21">
        <v>68</v>
      </c>
      <c r="B8">
        <f>Sterbetafel!I73/Sterbetafel!$I$70</f>
        <v>0.8909573903054964</v>
      </c>
      <c r="C8">
        <v>4</v>
      </c>
      <c r="D8" s="20">
        <f t="shared" si="1"/>
        <v>3.7817437695611247</v>
      </c>
      <c r="E8" s="20">
        <f t="shared" si="0"/>
        <v>45380.9252347335</v>
      </c>
    </row>
    <row r="9" spans="1:5" ht="12.75">
      <c r="A9" s="21">
        <v>69</v>
      </c>
      <c r="B9">
        <f>Sterbetafel!I74/Sterbetafel!$I$70</f>
        <v>0.8547719471377703</v>
      </c>
      <c r="C9">
        <v>5</v>
      </c>
      <c r="D9" s="20">
        <f t="shared" si="1"/>
        <v>4.636515716698895</v>
      </c>
      <c r="E9" s="20">
        <f t="shared" si="0"/>
        <v>55638.18860038674</v>
      </c>
    </row>
    <row r="10" spans="1:5" ht="12.75">
      <c r="A10" s="21">
        <v>70</v>
      </c>
      <c r="B10">
        <f>Sterbetafel!I75/Sterbetafel!$I$70</f>
        <v>0.8186785257553212</v>
      </c>
      <c r="C10">
        <v>6</v>
      </c>
      <c r="D10" s="20">
        <f t="shared" si="1"/>
        <v>5.455194242454216</v>
      </c>
      <c r="E10" s="20">
        <f t="shared" si="0"/>
        <v>65462.3309094506</v>
      </c>
    </row>
    <row r="11" spans="1:5" ht="12.75">
      <c r="A11" s="21">
        <v>71</v>
      </c>
      <c r="B11">
        <f>Sterbetafel!I76/Sterbetafel!$I$70</f>
        <v>0.782694118690905</v>
      </c>
      <c r="C11">
        <v>7</v>
      </c>
      <c r="D11" s="20">
        <f t="shared" si="1"/>
        <v>6.237888361145122</v>
      </c>
      <c r="E11" s="20">
        <f t="shared" si="0"/>
        <v>74854.66033374146</v>
      </c>
    </row>
    <row r="12" spans="1:5" ht="12.75">
      <c r="A12" s="21">
        <v>72</v>
      </c>
      <c r="B12">
        <f>Sterbetafel!I77/Sterbetafel!$I$70</f>
        <v>0.7468174008299762</v>
      </c>
      <c r="C12">
        <v>8</v>
      </c>
      <c r="D12" s="20">
        <f t="shared" si="1"/>
        <v>6.984705761975098</v>
      </c>
      <c r="E12" s="20">
        <f t="shared" si="0"/>
        <v>83816.46914370118</v>
      </c>
    </row>
    <row r="13" spans="1:5" ht="12.75">
      <c r="A13" s="21">
        <v>73</v>
      </c>
      <c r="B13">
        <f>Sterbetafel!I78/Sterbetafel!$I$70</f>
        <v>0.7110588387997735</v>
      </c>
      <c r="C13">
        <v>9</v>
      </c>
      <c r="D13" s="20">
        <f t="shared" si="1"/>
        <v>7.695764600774871</v>
      </c>
      <c r="E13" s="20">
        <f t="shared" si="0"/>
        <v>92349.17520929845</v>
      </c>
    </row>
    <row r="14" spans="1:5" ht="12.75">
      <c r="A14" s="21">
        <v>74</v>
      </c>
      <c r="B14">
        <f>Sterbetafel!I79/Sterbetafel!$I$70</f>
        <v>0.6754263136320847</v>
      </c>
      <c r="C14">
        <v>10</v>
      </c>
      <c r="D14" s="20">
        <f t="shared" si="1"/>
        <v>8.371190914406956</v>
      </c>
      <c r="E14" s="20">
        <f t="shared" si="0"/>
        <v>100454.29097288346</v>
      </c>
    </row>
    <row r="15" spans="1:5" ht="12.75">
      <c r="A15" s="21">
        <v>75</v>
      </c>
      <c r="B15">
        <f>Sterbetafel!I80/Sterbetafel!$I$70</f>
        <v>0.6398571478601798</v>
      </c>
      <c r="C15">
        <v>11</v>
      </c>
      <c r="D15" s="20">
        <f t="shared" si="1"/>
        <v>9.011048062267136</v>
      </c>
      <c r="E15" s="20">
        <f t="shared" si="0"/>
        <v>108132.57674720563</v>
      </c>
    </row>
    <row r="16" spans="1:5" ht="12.75">
      <c r="A16" s="21">
        <v>76</v>
      </c>
      <c r="B16">
        <f>Sterbetafel!I81/Sterbetafel!$I$70</f>
        <v>0.6043408727128223</v>
      </c>
      <c r="C16">
        <v>12</v>
      </c>
      <c r="D16" s="20">
        <f t="shared" si="1"/>
        <v>9.615388934979958</v>
      </c>
      <c r="E16" s="20">
        <f t="shared" si="0"/>
        <v>115384.66721975949</v>
      </c>
    </row>
    <row r="17" spans="1:5" ht="12.75">
      <c r="A17" s="21">
        <v>77</v>
      </c>
      <c r="B17">
        <f>Sterbetafel!I82/Sterbetafel!$I$70</f>
        <v>0.5688315087144853</v>
      </c>
      <c r="C17">
        <v>13</v>
      </c>
      <c r="D17" s="20">
        <f t="shared" si="1"/>
        <v>10.184220443694443</v>
      </c>
      <c r="E17" s="20">
        <f t="shared" si="0"/>
        <v>122210.64532433331</v>
      </c>
    </row>
    <row r="18" spans="1:5" ht="12.75">
      <c r="A18" s="21">
        <v>78</v>
      </c>
      <c r="B18">
        <f>Sterbetafel!I83/Sterbetafel!$I$70</f>
        <v>0.5332921339860814</v>
      </c>
      <c r="C18">
        <v>14</v>
      </c>
      <c r="D18" s="20">
        <f t="shared" si="1"/>
        <v>10.717512577680525</v>
      </c>
      <c r="E18" s="20">
        <f t="shared" si="0"/>
        <v>128610.1509321663</v>
      </c>
    </row>
    <row r="19" spans="1:5" ht="12.75">
      <c r="A19" s="21">
        <v>79</v>
      </c>
      <c r="B19">
        <f>Sterbetafel!I84/Sterbetafel!$I$70</f>
        <v>0.4976843090281746</v>
      </c>
      <c r="C19">
        <v>15</v>
      </c>
      <c r="D19" s="20">
        <f t="shared" si="1"/>
        <v>11.2151968867087</v>
      </c>
      <c r="E19" s="20">
        <f t="shared" si="0"/>
        <v>134582.3626405044</v>
      </c>
    </row>
    <row r="20" spans="1:5" ht="12.75">
      <c r="A20" s="21">
        <v>80</v>
      </c>
      <c r="B20">
        <f>Sterbetafel!I85/Sterbetafel!$I$70</f>
        <v>0.461967770572283</v>
      </c>
      <c r="C20">
        <v>16</v>
      </c>
      <c r="D20" s="20">
        <f t="shared" si="1"/>
        <v>11.677164657280983</v>
      </c>
      <c r="E20" s="20">
        <f t="shared" si="0"/>
        <v>140125.97588737178</v>
      </c>
    </row>
    <row r="21" spans="1:5" ht="12.75">
      <c r="A21" s="21">
        <v>81</v>
      </c>
      <c r="B21">
        <f>Sterbetafel!I86/Sterbetafel!$I$70</f>
        <v>0.4261820160896258</v>
      </c>
      <c r="C21">
        <v>17</v>
      </c>
      <c r="D21" s="20">
        <f t="shared" si="1"/>
        <v>12.10334667337061</v>
      </c>
      <c r="E21" s="20">
        <f t="shared" si="0"/>
        <v>145240.1600804473</v>
      </c>
    </row>
    <row r="22" spans="1:5" ht="12.75">
      <c r="A22" s="21">
        <v>82</v>
      </c>
      <c r="B22">
        <f>Sterbetafel!I87/Sterbetafel!$I$70</f>
        <v>0.39041093148466083</v>
      </c>
      <c r="C22">
        <v>18</v>
      </c>
      <c r="D22" s="20">
        <f t="shared" si="1"/>
        <v>12.49375760485527</v>
      </c>
      <c r="E22" s="20">
        <f t="shared" si="0"/>
        <v>149925.09125826324</v>
      </c>
    </row>
    <row r="23" spans="1:5" ht="12.75">
      <c r="A23" s="21">
        <v>83</v>
      </c>
      <c r="B23">
        <f>Sterbetafel!I88/Sterbetafel!$I$70</f>
        <v>0.35480507457128263</v>
      </c>
      <c r="C23">
        <v>19</v>
      </c>
      <c r="D23" s="20">
        <f t="shared" si="1"/>
        <v>12.848562679426554</v>
      </c>
      <c r="E23" s="20">
        <f t="shared" si="0"/>
        <v>154182.75215311864</v>
      </c>
    </row>
    <row r="24" spans="1:5" ht="12.75">
      <c r="A24" s="21">
        <v>84</v>
      </c>
      <c r="B24">
        <f>Sterbetafel!I89/Sterbetafel!$I$70</f>
        <v>0.31955488826718503</v>
      </c>
      <c r="C24">
        <v>20</v>
      </c>
      <c r="D24" s="20">
        <f t="shared" si="1"/>
        <v>13.168117567693738</v>
      </c>
      <c r="E24" s="20">
        <f t="shared" si="0"/>
        <v>158017.41081232484</v>
      </c>
    </row>
    <row r="25" spans="1:5" ht="12.75">
      <c r="A25" s="21">
        <v>85</v>
      </c>
      <c r="B25">
        <f>Sterbetafel!I90/Sterbetafel!$I$70</f>
        <v>0.28490954033718396</v>
      </c>
      <c r="C25">
        <v>21</v>
      </c>
      <c r="D25" s="20">
        <f t="shared" si="1"/>
        <v>13.453027108030922</v>
      </c>
      <c r="E25" s="20">
        <f t="shared" si="0"/>
        <v>161436.32529637107</v>
      </c>
    </row>
    <row r="26" spans="1:5" ht="12.75">
      <c r="A26" s="21">
        <v>86</v>
      </c>
      <c r="B26">
        <f>Sterbetafel!I91/Sterbetafel!$I$70</f>
        <v>0.2511909468251425</v>
      </c>
      <c r="C26">
        <v>22</v>
      </c>
      <c r="D26" s="20">
        <f t="shared" si="1"/>
        <v>13.704218054856064</v>
      </c>
      <c r="E26" s="20">
        <f t="shared" si="0"/>
        <v>164450.61665827277</v>
      </c>
    </row>
    <row r="27" spans="1:5" ht="12.75">
      <c r="A27" s="21">
        <v>87</v>
      </c>
      <c r="B27">
        <f>Sterbetafel!I92/Sterbetafel!$I$70</f>
        <v>0.21875712287746513</v>
      </c>
      <c r="C27">
        <v>23</v>
      </c>
      <c r="D27" s="20">
        <f t="shared" si="1"/>
        <v>13.922975177733528</v>
      </c>
      <c r="E27" s="20">
        <f t="shared" si="0"/>
        <v>167075.70213280234</v>
      </c>
    </row>
    <row r="28" spans="1:5" ht="12.75">
      <c r="A28" s="21">
        <v>88</v>
      </c>
      <c r="B28">
        <f>Sterbetafel!I93/Sterbetafel!$I$70</f>
        <v>0.1880078552374948</v>
      </c>
      <c r="C28">
        <v>24</v>
      </c>
      <c r="D28" s="20">
        <f t="shared" si="1"/>
        <v>14.110983032971022</v>
      </c>
      <c r="E28" s="20">
        <f t="shared" si="0"/>
        <v>169331.79639565226</v>
      </c>
    </row>
    <row r="29" spans="1:5" ht="12.75">
      <c r="A29" s="21">
        <v>89</v>
      </c>
      <c r="B29">
        <f>Sterbetafel!I94/Sterbetafel!$I$70</f>
        <v>0.1593344158575952</v>
      </c>
      <c r="C29">
        <v>25</v>
      </c>
      <c r="D29" s="20">
        <f t="shared" si="1"/>
        <v>14.270317448828617</v>
      </c>
      <c r="E29" s="20">
        <f t="shared" si="0"/>
        <v>171243.8093859434</v>
      </c>
    </row>
    <row r="30" spans="1:5" ht="12.75">
      <c r="A30" s="21">
        <v>90</v>
      </c>
      <c r="B30">
        <f>Sterbetafel!I95/Sterbetafel!$I$70</f>
        <v>0.13307331286442364</v>
      </c>
      <c r="C30">
        <v>26</v>
      </c>
      <c r="D30" s="20">
        <f t="shared" si="1"/>
        <v>14.403390761693041</v>
      </c>
      <c r="E30" s="20">
        <f t="shared" si="0"/>
        <v>172840.6891403165</v>
      </c>
    </row>
    <row r="31" spans="1:5" ht="12.75">
      <c r="A31" s="21">
        <v>91</v>
      </c>
      <c r="B31">
        <f>Sterbetafel!I96/Sterbetafel!$I$70</f>
        <v>0.10945555195546376</v>
      </c>
      <c r="C31">
        <v>27</v>
      </c>
      <c r="D31" s="20">
        <f t="shared" si="1"/>
        <v>14.512846313648504</v>
      </c>
      <c r="E31" s="20">
        <f t="shared" si="0"/>
        <v>174154.15576378204</v>
      </c>
    </row>
    <row r="32" spans="1:5" ht="12.75">
      <c r="A32" s="21">
        <v>92</v>
      </c>
      <c r="B32">
        <f>Sterbetafel!I97/Sterbetafel!$I$70</f>
        <v>0.08861297781536626</v>
      </c>
      <c r="C32">
        <v>28</v>
      </c>
      <c r="D32" s="20">
        <f t="shared" si="1"/>
        <v>14.60145929146387</v>
      </c>
      <c r="E32" s="20">
        <f t="shared" si="0"/>
        <v>175217.51149756645</v>
      </c>
    </row>
    <row r="33" spans="1:5" ht="12.75">
      <c r="A33" s="21">
        <v>93</v>
      </c>
      <c r="B33">
        <f>Sterbetafel!I98/Sterbetafel!$I$70</f>
        <v>0.07056809836120197</v>
      </c>
      <c r="C33">
        <v>29</v>
      </c>
      <c r="D33" s="20">
        <f t="shared" si="1"/>
        <v>14.672027389825072</v>
      </c>
      <c r="E33" s="20">
        <f t="shared" si="0"/>
        <v>176064.32867790086</v>
      </c>
    </row>
    <row r="34" spans="1:5" ht="12.75">
      <c r="A34" s="21">
        <v>94</v>
      </c>
      <c r="B34">
        <f>Sterbetafel!I99/Sterbetafel!$I$70</f>
        <v>0.055247987415082016</v>
      </c>
      <c r="C34">
        <v>30</v>
      </c>
      <c r="D34" s="20">
        <f t="shared" si="1"/>
        <v>14.727275377240154</v>
      </c>
      <c r="E34" s="20">
        <f t="shared" si="0"/>
        <v>176727.30452688184</v>
      </c>
    </row>
    <row r="35" spans="1:5" ht="12.75">
      <c r="A35" s="21">
        <v>95</v>
      </c>
      <c r="B35">
        <f>Sterbetafel!I100/Sterbetafel!$I$70</f>
        <v>0.042498526307598074</v>
      </c>
      <c r="C35">
        <v>31</v>
      </c>
      <c r="D35" s="20">
        <f t="shared" si="1"/>
        <v>14.769773903547753</v>
      </c>
      <c r="E35" s="20">
        <f t="shared" si="0"/>
        <v>177237.28684257303</v>
      </c>
    </row>
    <row r="36" spans="1:5" ht="12.75">
      <c r="A36" s="21">
        <v>96</v>
      </c>
      <c r="B36">
        <f>Sterbetafel!I101/Sterbetafel!$I$70</f>
        <v>0.032102249342615095</v>
      </c>
      <c r="C36">
        <v>32</v>
      </c>
      <c r="D36" s="20">
        <f t="shared" si="1"/>
        <v>14.801876152890369</v>
      </c>
      <c r="E36" s="20">
        <f t="shared" si="0"/>
        <v>177622.51383468442</v>
      </c>
    </row>
    <row r="37" spans="1:5" ht="12.75">
      <c r="A37" s="21">
        <v>97</v>
      </c>
      <c r="B37">
        <f>Sterbetafel!I102/Sterbetafel!$I$70</f>
        <v>0.02379846751265866</v>
      </c>
      <c r="C37">
        <v>33</v>
      </c>
      <c r="D37" s="20">
        <f t="shared" si="1"/>
        <v>14.825674620403028</v>
      </c>
      <c r="E37" s="20">
        <f t="shared" si="0"/>
        <v>177908.09544483633</v>
      </c>
    </row>
    <row r="38" spans="1:5" ht="12.75">
      <c r="A38" s="21">
        <v>98</v>
      </c>
      <c r="B38">
        <f>Sterbetafel!I103/Sterbetafel!$I$70</f>
        <v>0.017304948529774027</v>
      </c>
      <c r="C38">
        <v>34</v>
      </c>
      <c r="D38" s="20">
        <f t="shared" si="1"/>
        <v>14.842979568932801</v>
      </c>
      <c r="E38" s="20">
        <f t="shared" si="0"/>
        <v>178115.75482719362</v>
      </c>
    </row>
    <row r="39" spans="1:5" ht="12.75">
      <c r="A39" s="21">
        <v>99</v>
      </c>
      <c r="B39">
        <f>Sterbetafel!I104/Sterbetafel!$I$70</f>
        <v>0.01233617992155494</v>
      </c>
      <c r="C39">
        <v>35</v>
      </c>
      <c r="D39" s="20">
        <f t="shared" si="1"/>
        <v>14.855315748854355</v>
      </c>
      <c r="E39" s="20">
        <f t="shared" si="0"/>
        <v>178263.78898625227</v>
      </c>
    </row>
    <row r="40" spans="1:5" ht="12.75">
      <c r="A40" s="21">
        <v>100</v>
      </c>
      <c r="B40">
        <f>Sterbetafel!I105/Sterbetafel!$I$70</f>
        <v>0.008658545577174383</v>
      </c>
      <c r="C40">
        <v>36</v>
      </c>
      <c r="D40" s="20">
        <f t="shared" si="1"/>
        <v>14.86397429443153</v>
      </c>
      <c r="E40" s="20">
        <f t="shared" si="0"/>
        <v>178367.69153317835</v>
      </c>
    </row>
    <row r="41" spans="1:5" ht="12.75">
      <c r="A41" s="21">
        <v>101</v>
      </c>
      <c r="B41">
        <f>Sterbetafel!I106/Sterbetafel!$I$70</f>
        <v>0.005951846309112105</v>
      </c>
      <c r="C41">
        <v>37</v>
      </c>
      <c r="D41" s="20">
        <f t="shared" si="1"/>
        <v>14.869926140740642</v>
      </c>
      <c r="E41" s="20">
        <f t="shared" si="0"/>
        <v>178439.1136888877</v>
      </c>
    </row>
    <row r="42" spans="1:5" ht="12.75">
      <c r="A42" s="21">
        <v>102</v>
      </c>
      <c r="B42">
        <f>Sterbetafel!I107/Sterbetafel!$I$70</f>
        <v>0.0040035217289954555</v>
      </c>
      <c r="C42">
        <v>38</v>
      </c>
      <c r="D42" s="20">
        <f t="shared" si="1"/>
        <v>14.873929662469637</v>
      </c>
      <c r="E42" s="20">
        <f t="shared" si="0"/>
        <v>178487.15594963563</v>
      </c>
    </row>
    <row r="43" spans="1:5" ht="12.75">
      <c r="A43" s="21">
        <v>103</v>
      </c>
      <c r="B43">
        <f>Sterbetafel!I108/Sterbetafel!$I$70</f>
        <v>0.0026329301894205933</v>
      </c>
      <c r="C43">
        <v>39</v>
      </c>
      <c r="D43" s="20">
        <f t="shared" si="1"/>
        <v>14.876562592659058</v>
      </c>
      <c r="E43" s="20">
        <f t="shared" si="0"/>
        <v>178518.7511119087</v>
      </c>
    </row>
    <row r="44" spans="1:5" ht="12.75">
      <c r="A44" s="21">
        <v>104</v>
      </c>
      <c r="B44">
        <f>Sterbetafel!I109/Sterbetafel!$I$70</f>
        <v>0.0016913892287588458</v>
      </c>
      <c r="C44">
        <v>40</v>
      </c>
      <c r="D44" s="20">
        <f t="shared" si="1"/>
        <v>14.878253981887816</v>
      </c>
      <c r="E44" s="20">
        <f t="shared" si="0"/>
        <v>178539.0477826538</v>
      </c>
    </row>
    <row r="45" spans="1:5" ht="12.75">
      <c r="A45" s="21">
        <v>105</v>
      </c>
      <c r="B45">
        <f>Sterbetafel!I110/Sterbetafel!$I$70</f>
        <v>0.0010603109194673957</v>
      </c>
      <c r="C45">
        <v>41</v>
      </c>
      <c r="D45" s="20">
        <f t="shared" si="1"/>
        <v>14.879314292807283</v>
      </c>
      <c r="E45" s="20">
        <f t="shared" si="0"/>
        <v>178551.7715136874</v>
      </c>
    </row>
    <row r="46" spans="1:5" ht="12.75">
      <c r="A46" s="21">
        <v>106</v>
      </c>
      <c r="B46">
        <f>Sterbetafel!I111/Sterbetafel!$I$70</f>
        <v>0.0006479825751553102</v>
      </c>
      <c r="C46">
        <v>42</v>
      </c>
      <c r="D46" s="20">
        <f t="shared" si="1"/>
        <v>14.87996227538244</v>
      </c>
      <c r="E46" s="20">
        <f t="shared" si="0"/>
        <v>178559.54730458927</v>
      </c>
    </row>
    <row r="47" spans="1:5" ht="12.75">
      <c r="A47" s="21">
        <v>107</v>
      </c>
      <c r="B47">
        <f>Sterbetafel!I112/Sterbetafel!$I$70</f>
        <v>0.00038562184049464095</v>
      </c>
      <c r="C47">
        <v>43</v>
      </c>
      <c r="D47" s="20">
        <f t="shared" si="1"/>
        <v>14.880347897222935</v>
      </c>
      <c r="E47" s="20">
        <f t="shared" si="0"/>
        <v>178564.17476667522</v>
      </c>
    </row>
    <row r="48" spans="1:5" ht="12.75">
      <c r="A48" s="21">
        <v>108</v>
      </c>
      <c r="B48">
        <f>Sterbetafel!I113/Sterbetafel!$I$70</f>
        <v>0.00022321818753560886</v>
      </c>
      <c r="C48">
        <v>44</v>
      </c>
      <c r="D48" s="20">
        <f t="shared" si="1"/>
        <v>14.88057111541047</v>
      </c>
      <c r="E48" s="20">
        <f t="shared" si="0"/>
        <v>178566.85338492563</v>
      </c>
    </row>
    <row r="49" spans="1:5" ht="12.75">
      <c r="A49" s="21">
        <v>109</v>
      </c>
      <c r="B49">
        <f>Sterbetafel!I114/Sterbetafel!$I$70</f>
        <v>0.00012552791544703212</v>
      </c>
      <c r="C49">
        <v>45</v>
      </c>
      <c r="D49" s="20">
        <f t="shared" si="1"/>
        <v>14.880696643325917</v>
      </c>
      <c r="E49" s="20">
        <f t="shared" si="0"/>
        <v>178568.359719911</v>
      </c>
    </row>
    <row r="50" spans="1:5" ht="12.75">
      <c r="A50" s="21">
        <v>110</v>
      </c>
      <c r="B50">
        <f>Sterbetafel!I115/Sterbetafel!$I$70</f>
        <v>6.849145137995183E-05</v>
      </c>
      <c r="C50">
        <v>46</v>
      </c>
      <c r="D50" s="20">
        <f t="shared" si="1"/>
        <v>14.880765134777297</v>
      </c>
      <c r="E50" s="20">
        <f t="shared" si="0"/>
        <v>178569.18161732756</v>
      </c>
    </row>
    <row r="51" spans="1:5" ht="12.75">
      <c r="A51" s="21">
        <v>111</v>
      </c>
      <c r="B51">
        <f>Sterbetafel!I116/Sterbetafel!$I$70</f>
        <v>3.621001385471013E-05</v>
      </c>
      <c r="C51">
        <v>47</v>
      </c>
      <c r="D51" s="20">
        <f t="shared" si="1"/>
        <v>14.880801344791152</v>
      </c>
      <c r="E51" s="20">
        <f t="shared" si="0"/>
        <v>178569.61613749384</v>
      </c>
    </row>
    <row r="52" spans="1:5" ht="12.75">
      <c r="A52" s="21">
        <v>112</v>
      </c>
      <c r="B52">
        <f>Sterbetafel!I117/Sterbetafel!$I$70</f>
        <v>1.8522223816918002E-05</v>
      </c>
      <c r="C52">
        <v>48</v>
      </c>
      <c r="D52" s="20">
        <f t="shared" si="1"/>
        <v>14.880819867014969</v>
      </c>
      <c r="E52" s="20">
        <f t="shared" si="0"/>
        <v>178569.83840417964</v>
      </c>
    </row>
    <row r="53" spans="1:5" ht="12.75">
      <c r="A53" s="21">
        <v>113</v>
      </c>
      <c r="B53">
        <f>Sterbetafel!I118/Sterbetafel!$I$70</f>
        <v>9.153187281702902E-06</v>
      </c>
      <c r="C53">
        <v>49</v>
      </c>
      <c r="D53" s="20">
        <f t="shared" si="1"/>
        <v>14.88082902020225</v>
      </c>
      <c r="E53" s="20">
        <f t="shared" si="0"/>
        <v>178569.94824242702</v>
      </c>
    </row>
    <row r="54" spans="1:5" ht="12.75">
      <c r="A54" s="21">
        <v>114</v>
      </c>
      <c r="B54">
        <f>Sterbetafel!I119/Sterbetafel!$I$70</f>
        <v>4.3628767395615885E-06</v>
      </c>
      <c r="C54">
        <v>50</v>
      </c>
      <c r="D54" s="20">
        <f t="shared" si="1"/>
        <v>14.88083338307899</v>
      </c>
      <c r="E54" s="20">
        <f t="shared" si="0"/>
        <v>178570.00059694788</v>
      </c>
    </row>
    <row r="55" spans="1:5" ht="12.75">
      <c r="A55" s="21">
        <v>115</v>
      </c>
      <c r="B55">
        <f>Sterbetafel!I120/Sterbetafel!$I$70</f>
        <v>2.002460639903168E-06</v>
      </c>
      <c r="C55">
        <v>51</v>
      </c>
      <c r="D55" s="20">
        <f t="shared" si="1"/>
        <v>14.88083538553963</v>
      </c>
      <c r="E55" s="20">
        <f t="shared" si="0"/>
        <v>178570.02462647556</v>
      </c>
    </row>
    <row r="56" spans="1:5" ht="12.75">
      <c r="A56" s="21">
        <v>116</v>
      </c>
      <c r="B56">
        <f>Sterbetafel!I121/Sterbetafel!$I$70</f>
        <v>8.834427592556154E-07</v>
      </c>
      <c r="C56">
        <v>52</v>
      </c>
      <c r="D56" s="20">
        <f t="shared" si="1"/>
        <v>14.880836268982389</v>
      </c>
      <c r="E56" s="20">
        <f t="shared" si="0"/>
        <v>178570.03522778867</v>
      </c>
    </row>
    <row r="57" spans="1:5" ht="12.75">
      <c r="A57" s="21">
        <v>117</v>
      </c>
      <c r="B57">
        <f>Sterbetafel!I122/Sterbetafel!$I$70</f>
        <v>3.7394863796789085E-07</v>
      </c>
      <c r="C57">
        <v>53</v>
      </c>
      <c r="D57" s="20">
        <f t="shared" si="1"/>
        <v>14.880836642931026</v>
      </c>
      <c r="E57" s="20">
        <f t="shared" si="0"/>
        <v>178570.03971517232</v>
      </c>
    </row>
    <row r="58" spans="1:5" ht="12.75">
      <c r="A58" s="21">
        <v>118</v>
      </c>
      <c r="B58">
        <f>Sterbetafel!I123/Sterbetafel!$I$70</f>
        <v>1.5157493974382584E-07</v>
      </c>
      <c r="C58">
        <v>54</v>
      </c>
      <c r="D58" s="20">
        <f t="shared" si="1"/>
        <v>14.880836794505965</v>
      </c>
      <c r="E58" s="20">
        <f t="shared" si="0"/>
        <v>178570.04153407158</v>
      </c>
    </row>
    <row r="59" spans="1:5" ht="12.75">
      <c r="A59" s="21">
        <v>119</v>
      </c>
      <c r="B59">
        <f>Sterbetafel!I124/Sterbetafel!$I$70</f>
        <v>5.8715779870166946E-08</v>
      </c>
      <c r="C59">
        <v>55</v>
      </c>
      <c r="D59" s="20">
        <f t="shared" si="1"/>
        <v>14.880836853221746</v>
      </c>
      <c r="E59" s="20">
        <f t="shared" si="0"/>
        <v>178570.04223866094</v>
      </c>
    </row>
    <row r="60" spans="1:5" ht="12.75">
      <c r="A60" s="21">
        <v>120</v>
      </c>
      <c r="B60">
        <f>Sterbetafel!I125/Sterbetafel!$I$70</f>
        <v>2.1691980572959E-08</v>
      </c>
      <c r="C60">
        <v>56</v>
      </c>
      <c r="D60" s="20">
        <f t="shared" si="1"/>
        <v>14.880836874913726</v>
      </c>
      <c r="E60" s="20">
        <f t="shared" si="0"/>
        <v>178570.0424989647</v>
      </c>
    </row>
    <row r="61" spans="1:5" ht="12.75">
      <c r="A61" s="21">
        <v>121</v>
      </c>
      <c r="B61">
        <f>Sterbetafel!I126/Sterbetafel!$I$70</f>
        <v>0</v>
      </c>
      <c r="C61">
        <v>57</v>
      </c>
      <c r="D61" s="20">
        <f t="shared" si="1"/>
        <v>14.880836874913726</v>
      </c>
      <c r="E61" s="20">
        <f t="shared" si="0"/>
        <v>178570.0424989647</v>
      </c>
    </row>
    <row r="62" ht="13.5" thickBot="1"/>
    <row r="63" spans="1:5" ht="12.75">
      <c r="A63" s="47" t="s">
        <v>46</v>
      </c>
      <c r="B63" s="48"/>
      <c r="C63" s="48"/>
      <c r="D63" s="48"/>
      <c r="E63" s="49"/>
    </row>
    <row r="64" spans="1:5" ht="12.75">
      <c r="A64" s="50" t="s">
        <v>47</v>
      </c>
      <c r="B64" s="51"/>
      <c r="C64" s="51"/>
      <c r="D64" s="51"/>
      <c r="E64" s="52"/>
    </row>
    <row r="65" spans="1:5" ht="13.5" thickBot="1">
      <c r="A65" s="53" t="s">
        <v>48</v>
      </c>
      <c r="B65" s="54"/>
      <c r="C65" s="54"/>
      <c r="D65" s="54"/>
      <c r="E65" s="58"/>
    </row>
  </sheetData>
  <mergeCells count="3">
    <mergeCell ref="A63:E63"/>
    <mergeCell ref="A64:E64"/>
    <mergeCell ref="A65:E6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6.8515625" style="0" customWidth="1"/>
    <col min="2" max="2" width="26.00390625" style="0" customWidth="1"/>
    <col min="3" max="3" width="20.140625" style="0" customWidth="1"/>
    <col min="4" max="4" width="26.140625" style="0" customWidth="1"/>
    <col min="5" max="5" width="19.00390625" style="0" customWidth="1"/>
    <col min="6" max="6" width="26.57421875" style="0" customWidth="1"/>
  </cols>
  <sheetData>
    <row r="1" spans="1:6" ht="12.75">
      <c r="A1" s="25" t="s">
        <v>1</v>
      </c>
      <c r="B1" s="26" t="s">
        <v>16</v>
      </c>
      <c r="C1" s="26" t="s">
        <v>27</v>
      </c>
      <c r="D1" s="26" t="s">
        <v>28</v>
      </c>
      <c r="E1" s="27" t="s">
        <v>14</v>
      </c>
      <c r="F1" s="28" t="s">
        <v>18</v>
      </c>
    </row>
    <row r="2" spans="1:6" ht="12.75">
      <c r="A2" s="29" t="s">
        <v>19</v>
      </c>
      <c r="B2" s="30" t="s">
        <v>15</v>
      </c>
      <c r="C2" s="30" t="s">
        <v>33</v>
      </c>
      <c r="D2" s="30" t="s">
        <v>34</v>
      </c>
      <c r="E2" s="31" t="s">
        <v>17</v>
      </c>
      <c r="F2" s="32" t="s">
        <v>36</v>
      </c>
    </row>
    <row r="3" spans="1:6" ht="13.5" thickBot="1">
      <c r="A3" s="33"/>
      <c r="B3" s="34"/>
      <c r="C3" s="36">
        <v>1</v>
      </c>
      <c r="D3" s="36">
        <v>1</v>
      </c>
      <c r="E3" s="36">
        <v>2827.01</v>
      </c>
      <c r="F3" s="37">
        <f>E3</f>
        <v>2827.01</v>
      </c>
    </row>
    <row r="4" spans="1:6" ht="12.75">
      <c r="A4" s="23">
        <v>28</v>
      </c>
      <c r="B4">
        <v>1</v>
      </c>
      <c r="C4" s="20">
        <f>Sterbetafel!I33</f>
        <v>1</v>
      </c>
      <c r="D4" s="20">
        <f>C4*(1+Sterbetafel!$F$3)^$B$40</f>
        <v>2.728523699093214</v>
      </c>
      <c r="F4" s="20">
        <f>D4*$E$3</f>
        <v>7713.5637825735075</v>
      </c>
    </row>
    <row r="5" spans="1:6" ht="12.75">
      <c r="A5" s="21">
        <v>29</v>
      </c>
      <c r="B5">
        <v>2</v>
      </c>
      <c r="C5" s="20">
        <f>C4+Sterbetafel!I34</f>
        <v>1.9726491484184914</v>
      </c>
      <c r="D5" s="20">
        <f>C5*(1+Sterbetafel!$F$3)^$B$40</f>
        <v>5.3824199514559</v>
      </c>
      <c r="F5" s="20">
        <f>D5*$E$3</f>
        <v>15216.155026965345</v>
      </c>
    </row>
    <row r="6" spans="1:6" ht="12.75">
      <c r="A6" s="21">
        <v>30</v>
      </c>
      <c r="B6">
        <v>3</v>
      </c>
      <c r="C6" s="20">
        <f>C5+Sterbetafel!I35</f>
        <v>2.918700247423588</v>
      </c>
      <c r="D6" s="20">
        <f>C6*(1+Sterbetafel!$F$3)^$B$40</f>
        <v>7.963742795644488</v>
      </c>
      <c r="F6" s="20">
        <f>D6*$E$3</f>
        <v>22513.580520714924</v>
      </c>
    </row>
    <row r="7" spans="1:6" ht="12.75">
      <c r="A7" s="21">
        <v>31</v>
      </c>
      <c r="B7">
        <v>4</v>
      </c>
      <c r="C7" s="20">
        <f>C6+Sterbetafel!I36</f>
        <v>3.8388742017692805</v>
      </c>
      <c r="D7" s="20">
        <f>C7*(1+Sterbetafel!$F$3)^$B$40</f>
        <v>10.474459237365027</v>
      </c>
      <c r="F7" s="20">
        <f>D7*$E$3</f>
        <v>29611.401008623307</v>
      </c>
    </row>
    <row r="8" spans="1:6" ht="12.75">
      <c r="A8" s="21">
        <v>32</v>
      </c>
      <c r="B8">
        <v>5</v>
      </c>
      <c r="C8" s="20">
        <f>C7+Sterbetafel!I37</f>
        <v>4.73386001729266</v>
      </c>
      <c r="D8" s="20">
        <f>C8*(1+Sterbetafel!$F$3)^$B$40</f>
        <v>12.916449245372833</v>
      </c>
      <c r="F8" s="20">
        <f>D8*$E$3</f>
        <v>36514.93118116145</v>
      </c>
    </row>
    <row r="9" spans="1:6" ht="12.75">
      <c r="A9" s="21">
        <v>33</v>
      </c>
      <c r="B9">
        <v>6</v>
      </c>
      <c r="C9" s="20">
        <f>C8+Sterbetafel!I38</f>
        <v>5.604314946662671</v>
      </c>
      <c r="D9" s="20">
        <f>C9*(1+Sterbetafel!$F$3)^$B$40</f>
        <v>15.29150614915142</v>
      </c>
      <c r="F9" s="20">
        <f>D9*$E$3</f>
        <v>43229.24079871256</v>
      </c>
    </row>
    <row r="10" spans="1:6" ht="12.75">
      <c r="A10" s="21">
        <v>34</v>
      </c>
      <c r="B10">
        <v>7</v>
      </c>
      <c r="C10" s="20">
        <f>C9+Sterbetafel!I39</f>
        <v>6.450869005062059</v>
      </c>
      <c r="D10" s="20">
        <f>C10*(1+Sterbetafel!$F$3)^$B$40</f>
        <v>17.601348960057692</v>
      </c>
      <c r="F10" s="20">
        <f>D10*$E$3</f>
        <v>49759.1895235727</v>
      </c>
    </row>
    <row r="11" spans="1:6" ht="12.75">
      <c r="A11" s="21">
        <v>35</v>
      </c>
      <c r="B11">
        <v>8</v>
      </c>
      <c r="C11" s="20">
        <f>C10+Sterbetafel!I40</f>
        <v>7.274127378788704</v>
      </c>
      <c r="D11" s="20">
        <f>C11*(1+Sterbetafel!$F$3)^$B$40</f>
        <v>19.84762894324778</v>
      </c>
      <c r="F11" s="20">
        <f>D11*$E$3</f>
        <v>56109.44549885091</v>
      </c>
    </row>
    <row r="12" spans="1:6" ht="12.75">
      <c r="A12" s="21">
        <v>36</v>
      </c>
      <c r="B12">
        <v>9</v>
      </c>
      <c r="C12" s="20">
        <f>C11+Sterbetafel!I41</f>
        <v>8.074671032422746</v>
      </c>
      <c r="D12" s="20">
        <f>C12*(1+Sterbetafel!$F$3)^$B$40</f>
        <v>22.03193127434693</v>
      </c>
      <c r="F12" s="20">
        <f>D12*$E$3</f>
        <v>62284.490031891524</v>
      </c>
    </row>
    <row r="13" spans="1:6" ht="12.75">
      <c r="A13" s="21">
        <v>37</v>
      </c>
      <c r="B13">
        <v>10</v>
      </c>
      <c r="C13" s="20">
        <f>C12+Sterbetafel!I42</f>
        <v>8.853053456194045</v>
      </c>
      <c r="D13" s="20">
        <f>C13*(1+Sterbetafel!$F$3)^$B$40</f>
        <v>24.15576616456454</v>
      </c>
      <c r="F13" s="20">
        <f>D13*$E$3</f>
        <v>68288.5925048856</v>
      </c>
    </row>
    <row r="14" spans="1:6" ht="12.75">
      <c r="A14" s="21">
        <v>38</v>
      </c>
      <c r="B14">
        <v>11</v>
      </c>
      <c r="C14" s="20">
        <f>C13+Sterbetafel!I43</f>
        <v>9.609810105706076</v>
      </c>
      <c r="D14" s="20">
        <f>C14*(1+Sterbetafel!$F$3)^$B$40</f>
        <v>26.220594617204494</v>
      </c>
      <c r="F14" s="20">
        <f>D14*$E$3</f>
        <v>74125.88318878328</v>
      </c>
    </row>
    <row r="15" spans="1:6" ht="12.75">
      <c r="A15" s="21">
        <v>39</v>
      </c>
      <c r="B15">
        <v>12</v>
      </c>
      <c r="C15" s="20">
        <f>C14+Sterbetafel!I44</f>
        <v>10.345463739861934</v>
      </c>
      <c r="D15" s="20">
        <f>C15*(1+Sterbetafel!$F$3)^$B$40</f>
        <v>28.2278429923228</v>
      </c>
      <c r="F15" s="20">
        <f>D15*$E$3</f>
        <v>79800.39441772648</v>
      </c>
    </row>
    <row r="16" spans="1:6" ht="12.75">
      <c r="A16" s="21">
        <v>40</v>
      </c>
      <c r="B16">
        <v>13</v>
      </c>
      <c r="C16" s="20">
        <f>C15+Sterbetafel!I45</f>
        <v>11.060525515942894</v>
      </c>
      <c r="D16" s="20">
        <f>C16*(1+Sterbetafel!$F$3)^$B$40</f>
        <v>30.178905994675386</v>
      </c>
      <c r="F16" s="20">
        <f>D16*$E$3</f>
        <v>85316.06903600726</v>
      </c>
    </row>
    <row r="17" spans="1:6" ht="12.75">
      <c r="A17" s="21">
        <v>41</v>
      </c>
      <c r="B17">
        <v>14</v>
      </c>
      <c r="C17" s="20">
        <f>C16+Sterbetafel!I46</f>
        <v>11.755494578058881</v>
      </c>
      <c r="D17" s="20">
        <f>C17*(1+Sterbetafel!$F$3)^$B$40</f>
        <v>32.07514555079544</v>
      </c>
      <c r="F17" s="20">
        <f>D17*$E$3</f>
        <v>90676.75722355423</v>
      </c>
    </row>
    <row r="18" spans="1:6" ht="12.75">
      <c r="A18" s="21">
        <v>42</v>
      </c>
      <c r="B18">
        <v>15</v>
      </c>
      <c r="C18" s="20">
        <f>C17+Sterbetafel!I47</f>
        <v>12.430860439856321</v>
      </c>
      <c r="D18" s="20">
        <f>C18*(1+Sterbetafel!$F$3)^$B$40</f>
        <v>33.917897310268266</v>
      </c>
      <c r="F18" s="20">
        <f>D18*$E$3</f>
        <v>95886.2348751015</v>
      </c>
    </row>
    <row r="19" spans="1:6" ht="12.75">
      <c r="A19" s="21">
        <v>43</v>
      </c>
      <c r="B19">
        <v>16</v>
      </c>
      <c r="C19" s="20">
        <f>C18+Sterbetafel!I48</f>
        <v>13.087097179828076</v>
      </c>
      <c r="D19" s="20">
        <f>C19*(1+Sterbetafel!$F$3)^$B$40</f>
        <v>35.70845480749687</v>
      </c>
      <c r="F19" s="20">
        <f>D19*$E$3</f>
        <v>100948.15882534174</v>
      </c>
    </row>
    <row r="20" spans="1:6" ht="12.75">
      <c r="A20" s="21">
        <v>44</v>
      </c>
      <c r="B20">
        <v>17</v>
      </c>
      <c r="C20" s="20">
        <f>C19+Sterbetafel!I49</f>
        <v>13.724664224050095</v>
      </c>
      <c r="D20" s="20">
        <f>C20*(1+Sterbetafel!$F$3)^$B$40</f>
        <v>37.44807159741746</v>
      </c>
      <c r="F20" s="20">
        <f>D20*$E$3</f>
        <v>105866.07288661515</v>
      </c>
    </row>
    <row r="21" spans="1:6" ht="12.75">
      <c r="A21" s="21">
        <v>45</v>
      </c>
      <c r="B21">
        <v>18</v>
      </c>
      <c r="C21" s="20">
        <f>C20+Sterbetafel!I50</f>
        <v>14.344006468607057</v>
      </c>
      <c r="D21" s="20">
        <f>C21*(1+Sterbetafel!$F$3)^$B$40</f>
        <v>39.137961589540716</v>
      </c>
      <c r="F21" s="20">
        <f>D21*$E$3</f>
        <v>110643.40879324751</v>
      </c>
    </row>
    <row r="22" spans="1:6" ht="12.75">
      <c r="A22" s="21">
        <v>46</v>
      </c>
      <c r="B22">
        <v>19</v>
      </c>
      <c r="C22" s="20">
        <f>C21+Sterbetafel!I51</f>
        <v>14.945552041854487</v>
      </c>
      <c r="D22" s="20">
        <f>C22*(1+Sterbetafel!$F$3)^$B$40</f>
        <v>40.779292942230946</v>
      </c>
      <c r="F22" s="20">
        <f>D22*$E$3</f>
        <v>115283.46894061631</v>
      </c>
    </row>
    <row r="23" spans="1:6" ht="12.75">
      <c r="A23" s="21">
        <v>47</v>
      </c>
      <c r="B23">
        <v>20</v>
      </c>
      <c r="C23" s="20">
        <f>C22+Sterbetafel!I52</f>
        <v>15.529713387119427</v>
      </c>
      <c r="D23" s="20">
        <f>C23*(1+Sterbetafel!$F$3)^$B$40</f>
        <v>42.373191016880504</v>
      </c>
      <c r="F23" s="20">
        <f>D23*$E$3</f>
        <v>119789.43473663136</v>
      </c>
    </row>
    <row r="24" spans="1:6" ht="12.75">
      <c r="A24" s="21">
        <v>48</v>
      </c>
      <c r="B24">
        <v>21</v>
      </c>
      <c r="C24" s="20">
        <f>C23+Sterbetafel!I53</f>
        <v>16.096891129594002</v>
      </c>
      <c r="D24" s="20">
        <f>C24*(1+Sterbetafel!$F$3)^$B$40</f>
        <v>43.92074892882057</v>
      </c>
      <c r="F24" s="20">
        <f>D24*$E$3</f>
        <v>124164.39642926505</v>
      </c>
    </row>
    <row r="25" spans="1:6" ht="12.75">
      <c r="A25" s="21">
        <v>49</v>
      </c>
      <c r="B25">
        <v>22</v>
      </c>
      <c r="C25" s="20">
        <f>C24+Sterbetafel!I54</f>
        <v>16.647474162120147</v>
      </c>
      <c r="D25" s="20">
        <f>C25*(1+Sterbetafel!$F$3)^$B$40</f>
        <v>45.42302778138677</v>
      </c>
      <c r="F25" s="20">
        <f>D25*$E$3</f>
        <v>128411.35376825822</v>
      </c>
    </row>
    <row r="26" spans="1:6" ht="12.75">
      <c r="A26" s="21">
        <v>50</v>
      </c>
      <c r="B26">
        <v>23</v>
      </c>
      <c r="C26" s="20">
        <f>C25+Sterbetafel!I55</f>
        <v>17.181841385663024</v>
      </c>
      <c r="D26" s="20">
        <f>C26*(1+Sterbetafel!$F$3)^$B$40</f>
        <v>46.88106141484215</v>
      </c>
      <c r="F26" s="20">
        <f>D26*$E$3</f>
        <v>132533.2294303729</v>
      </c>
    </row>
    <row r="27" spans="1:6" ht="12.75">
      <c r="A27" s="21">
        <v>51</v>
      </c>
      <c r="B27">
        <v>24</v>
      </c>
      <c r="C27" s="20">
        <f>C26+Sterbetafel!I56</f>
        <v>17.7003564950056</v>
      </c>
      <c r="D27" s="20">
        <f>C27*(1+Sterbetafel!$F$3)^$B$40</f>
        <v>48.29584217902128</v>
      </c>
      <c r="F27" s="20">
        <f>D27*$E$3</f>
        <v>136532.82879851497</v>
      </c>
    </row>
    <row r="28" spans="1:6" ht="12.75">
      <c r="A28" s="21">
        <v>52</v>
      </c>
      <c r="B28">
        <v>25</v>
      </c>
      <c r="C28" s="20">
        <f>C27+Sterbetafel!I57</f>
        <v>18.203373175113985</v>
      </c>
      <c r="D28" s="20">
        <f>C28*(1+Sterbetafel!$F$3)^$B$40</f>
        <v>49.66833511173619</v>
      </c>
      <c r="F28" s="20">
        <f>D28*$E$3</f>
        <v>140412.88004422933</v>
      </c>
    </row>
    <row r="29" spans="1:6" ht="12.75">
      <c r="A29" s="21">
        <v>53</v>
      </c>
      <c r="B29">
        <v>26</v>
      </c>
      <c r="C29" s="20">
        <f>C28+Sterbetafel!I58</f>
        <v>18.691238650129744</v>
      </c>
      <c r="D29" s="20">
        <f>C29*(1+Sterbetafel!$F$3)^$B$40</f>
        <v>50.99948762228606</v>
      </c>
      <c r="F29" s="20">
        <f>D29*$E$3</f>
        <v>144176.06150307893</v>
      </c>
    </row>
    <row r="30" spans="1:6" ht="12.75">
      <c r="A30" s="21">
        <v>54</v>
      </c>
      <c r="B30">
        <v>27</v>
      </c>
      <c r="C30" s="20">
        <f>C29+Sterbetafel!I59</f>
        <v>19.16429770473393</v>
      </c>
      <c r="D30" s="20">
        <f>C30*(1+Sterbetafel!$F$3)^$B$40</f>
        <v>52.29024046384421</v>
      </c>
      <c r="F30" s="20">
        <f>D30*$E$3</f>
        <v>147825.03269369225</v>
      </c>
    </row>
    <row r="31" spans="1:6" ht="12.75">
      <c r="A31" s="21">
        <v>55</v>
      </c>
      <c r="B31">
        <v>28</v>
      </c>
      <c r="C31" s="20">
        <f>C30+Sterbetafel!I60</f>
        <v>19.62289519440948</v>
      </c>
      <c r="D31" s="20">
        <f>C31*(1+Sterbetafel!$F$3)^$B$40</f>
        <v>53.541534582768605</v>
      </c>
      <c r="F31" s="20">
        <f>D31*$E$3</f>
        <v>151362.4536808327</v>
      </c>
    </row>
    <row r="32" spans="1:6" ht="12.75">
      <c r="A32" s="21">
        <v>56</v>
      </c>
      <c r="B32">
        <v>29</v>
      </c>
      <c r="C32" s="20">
        <f>C31+Sterbetafel!I61</f>
        <v>20.067373683609706</v>
      </c>
      <c r="D32" s="20">
        <f>C32*(1+Sterbetafel!$F$3)^$B$40</f>
        <v>54.75430467428857</v>
      </c>
      <c r="F32" s="20">
        <f>D32*$E$3</f>
        <v>154790.96685726053</v>
      </c>
    </row>
    <row r="33" spans="1:6" ht="12.75">
      <c r="A33" s="21">
        <v>57</v>
      </c>
      <c r="B33">
        <v>30</v>
      </c>
      <c r="C33" s="20">
        <f>C32+Sterbetafel!I62</f>
        <v>20.49806576945148</v>
      </c>
      <c r="D33" s="20">
        <f>C33*(1+Sterbetafel!$F$3)^$B$40</f>
        <v>55.92945823751974</v>
      </c>
      <c r="F33" s="20">
        <f>D33*$E$3</f>
        <v>158113.1377320507</v>
      </c>
    </row>
    <row r="34" spans="1:6" ht="12.75">
      <c r="A34" s="21">
        <v>58</v>
      </c>
      <c r="B34">
        <v>31</v>
      </c>
      <c r="C34" s="20">
        <f>C33+Sterbetafel!I63</f>
        <v>20.91529133982674</v>
      </c>
      <c r="D34" s="20">
        <f>C34*(1+Sterbetafel!$F$3)^$B$40</f>
        <v>57.067868094156324</v>
      </c>
      <c r="F34" s="20">
        <f>D34*$E$3</f>
        <v>161331.43378086088</v>
      </c>
    </row>
    <row r="35" spans="1:6" ht="12.75">
      <c r="A35" s="21">
        <v>59</v>
      </c>
      <c r="B35">
        <v>32</v>
      </c>
      <c r="C35" s="20">
        <f>C34+Sterbetafel!I64</f>
        <v>21.31934760635927</v>
      </c>
      <c r="D35" s="20">
        <f>C35*(1+Sterbetafel!$F$3)^$B$40</f>
        <v>58.17034519315745</v>
      </c>
      <c r="F35" s="20">
        <f>D35*$E$3</f>
        <v>164448.14756450805</v>
      </c>
    </row>
    <row r="36" spans="1:6" ht="12.75">
      <c r="A36" s="21">
        <v>60</v>
      </c>
      <c r="B36">
        <v>33</v>
      </c>
      <c r="C36" s="20">
        <f>C35+Sterbetafel!I65</f>
        <v>21.710505924973546</v>
      </c>
      <c r="D36" s="20">
        <f>C36*(1+Sterbetafel!$F$3)^$B$40</f>
        <v>59.23762993559396</v>
      </c>
      <c r="F36" s="20">
        <f>D36*$E$3</f>
        <v>167465.3722042235</v>
      </c>
    </row>
    <row r="37" spans="1:6" ht="12.75">
      <c r="A37" s="21">
        <v>61</v>
      </c>
      <c r="B37">
        <v>34</v>
      </c>
      <c r="C37" s="20">
        <f>C36+Sterbetafel!I66</f>
        <v>22.088996043715778</v>
      </c>
      <c r="D37" s="20">
        <f>C37*(1+Sterbetafel!$F$3)^$B$40</f>
        <v>60.270349194454745</v>
      </c>
      <c r="F37" s="20">
        <f>D37*$E$3</f>
        <v>170384.87987621553</v>
      </c>
    </row>
    <row r="38" spans="1:6" ht="12.75">
      <c r="A38" s="21">
        <v>62</v>
      </c>
      <c r="B38">
        <v>35</v>
      </c>
      <c r="C38" s="20">
        <f>C37+Sterbetafel!I67</f>
        <v>22.455005013364733</v>
      </c>
      <c r="D38" s="20">
        <f>C38*(1+Sterbetafel!$F$3)^$B$40</f>
        <v>61.26901334222261</v>
      </c>
      <c r="F38" s="20">
        <f>D38*$E$3</f>
        <v>173208.11340859675</v>
      </c>
    </row>
    <row r="39" spans="1:6" ht="12.75">
      <c r="A39" s="21">
        <v>63</v>
      </c>
      <c r="B39">
        <v>36</v>
      </c>
      <c r="C39" s="20">
        <f>C38+Sterbetafel!I68</f>
        <v>22.808682241388112</v>
      </c>
      <c r="D39" s="20">
        <f>C39*(1+Sterbetafel!$F$3)^$B$40</f>
        <v>62.23403004071399</v>
      </c>
      <c r="F39" s="20">
        <f>D39*$E$3</f>
        <v>175936.22526539885</v>
      </c>
    </row>
    <row r="40" spans="1:6" ht="12.75">
      <c r="A40" s="22">
        <v>64</v>
      </c>
      <c r="B40">
        <v>37</v>
      </c>
      <c r="C40" s="20">
        <f>C39+Sterbetafel!I69</f>
        <v>23.150152700032034</v>
      </c>
      <c r="D40" s="20">
        <f>C40*(1+Sterbetafel!$F$3)^$B$40</f>
        <v>63.16574027966416</v>
      </c>
      <c r="F40" s="20">
        <f>D40*$E$3</f>
        <v>178570.1794280134</v>
      </c>
    </row>
    <row r="41" ht="12.75">
      <c r="A41" s="21">
        <v>65</v>
      </c>
    </row>
    <row r="42" ht="12.75">
      <c r="A42" s="21">
        <v>66</v>
      </c>
    </row>
    <row r="43" ht="13.5" thickBot="1">
      <c r="A43" s="21">
        <v>67</v>
      </c>
    </row>
    <row r="44" spans="1:7" ht="12.75">
      <c r="A44" s="21">
        <v>68</v>
      </c>
      <c r="C44" s="47" t="s">
        <v>49</v>
      </c>
      <c r="D44" s="48"/>
      <c r="E44" s="48"/>
      <c r="F44" s="48"/>
      <c r="G44" s="49"/>
    </row>
    <row r="45" spans="1:7" ht="12.75">
      <c r="A45" s="21">
        <v>69</v>
      </c>
      <c r="C45" s="50" t="s">
        <v>50</v>
      </c>
      <c r="D45" s="51"/>
      <c r="E45" s="51"/>
      <c r="F45" s="51"/>
      <c r="G45" s="52"/>
    </row>
    <row r="46" spans="1:7" ht="13.5" thickBot="1">
      <c r="A46" s="21">
        <v>70</v>
      </c>
      <c r="C46" s="53" t="s">
        <v>51</v>
      </c>
      <c r="D46" s="54"/>
      <c r="E46" s="54"/>
      <c r="F46" s="54"/>
      <c r="G46" s="58"/>
    </row>
    <row r="47" ht="12.75">
      <c r="A47" s="21">
        <v>71</v>
      </c>
    </row>
    <row r="48" ht="12.75">
      <c r="A48" s="21">
        <v>72</v>
      </c>
    </row>
    <row r="49" ht="12.75">
      <c r="A49" s="21">
        <v>73</v>
      </c>
    </row>
    <row r="50" ht="12.75">
      <c r="A50" s="21">
        <v>74</v>
      </c>
    </row>
    <row r="51" ht="12.75">
      <c r="A51" s="21">
        <v>75</v>
      </c>
    </row>
    <row r="52" ht="12.75">
      <c r="A52" s="21">
        <v>76</v>
      </c>
    </row>
    <row r="53" ht="12.75">
      <c r="A53" s="21">
        <v>77</v>
      </c>
    </row>
    <row r="54" ht="12.75">
      <c r="A54" s="21">
        <v>78</v>
      </c>
    </row>
    <row r="55" ht="12.75">
      <c r="A55" s="21">
        <v>79</v>
      </c>
    </row>
    <row r="56" ht="12.75">
      <c r="A56" s="21">
        <v>80</v>
      </c>
    </row>
    <row r="57" ht="12.75">
      <c r="A57" s="21">
        <v>81</v>
      </c>
    </row>
    <row r="58" ht="12.75">
      <c r="A58" s="21">
        <v>82</v>
      </c>
    </row>
    <row r="59" ht="12.75">
      <c r="A59" s="21">
        <v>83</v>
      </c>
    </row>
    <row r="60" ht="12.75">
      <c r="A60" s="21">
        <v>84</v>
      </c>
    </row>
    <row r="61" ht="12.75">
      <c r="A61" s="21">
        <v>85</v>
      </c>
    </row>
    <row r="62" ht="12.75">
      <c r="A62" s="21">
        <v>86</v>
      </c>
    </row>
    <row r="63" ht="12.75">
      <c r="A63" s="21">
        <v>87</v>
      </c>
    </row>
    <row r="64" ht="12.75">
      <c r="A64" s="21">
        <v>88</v>
      </c>
    </row>
    <row r="65" ht="12.75">
      <c r="A65" s="21">
        <v>89</v>
      </c>
    </row>
    <row r="66" ht="12.75">
      <c r="A66" s="21">
        <v>90</v>
      </c>
    </row>
    <row r="67" ht="12.75">
      <c r="A67" s="21">
        <v>91</v>
      </c>
    </row>
    <row r="68" ht="12.75">
      <c r="A68" s="21">
        <v>92</v>
      </c>
    </row>
    <row r="69" ht="12.75">
      <c r="A69" s="21">
        <v>93</v>
      </c>
    </row>
    <row r="70" ht="12.75">
      <c r="A70" s="21">
        <v>94</v>
      </c>
    </row>
    <row r="71" ht="12.75">
      <c r="A71" s="21">
        <v>95</v>
      </c>
    </row>
    <row r="72" ht="12.75">
      <c r="A72" s="21">
        <v>96</v>
      </c>
    </row>
    <row r="73" ht="12.75">
      <c r="A73" s="21">
        <v>97</v>
      </c>
    </row>
    <row r="74" ht="12.75">
      <c r="A74" s="21">
        <v>98</v>
      </c>
    </row>
    <row r="75" ht="12.75">
      <c r="A75" s="21">
        <v>99</v>
      </c>
    </row>
    <row r="76" ht="12.75">
      <c r="A76" s="21">
        <v>100</v>
      </c>
    </row>
    <row r="77" ht="12.75">
      <c r="A77" s="21">
        <v>101</v>
      </c>
    </row>
    <row r="78" ht="12.75">
      <c r="A78" s="21">
        <v>102</v>
      </c>
    </row>
    <row r="79" ht="12.75">
      <c r="A79" s="21">
        <v>103</v>
      </c>
    </row>
    <row r="80" ht="12.75">
      <c r="A80" s="21">
        <v>104</v>
      </c>
    </row>
    <row r="81" ht="12.75">
      <c r="A81" s="21">
        <v>105</v>
      </c>
    </row>
    <row r="82" ht="12.75">
      <c r="A82" s="21">
        <v>106</v>
      </c>
    </row>
    <row r="83" ht="12.75">
      <c r="A83" s="21">
        <v>107</v>
      </c>
    </row>
    <row r="84" ht="12.75">
      <c r="A84" s="21">
        <v>108</v>
      </c>
    </row>
    <row r="85" ht="12.75">
      <c r="A85" s="21">
        <v>109</v>
      </c>
    </row>
    <row r="86" ht="12.75">
      <c r="A86" s="21">
        <v>110</v>
      </c>
    </row>
    <row r="87" ht="12.75">
      <c r="A87" s="21">
        <v>111</v>
      </c>
    </row>
    <row r="88" ht="12.75">
      <c r="A88" s="21">
        <v>112</v>
      </c>
    </row>
    <row r="89" ht="12.75">
      <c r="A89" s="21">
        <v>113</v>
      </c>
    </row>
    <row r="90" ht="12.75">
      <c r="A90" s="21">
        <v>114</v>
      </c>
    </row>
    <row r="91" ht="12.75">
      <c r="A91" s="21">
        <v>115</v>
      </c>
    </row>
    <row r="92" ht="12.75">
      <c r="A92" s="21">
        <v>116</v>
      </c>
    </row>
    <row r="93" ht="12.75">
      <c r="A93" s="21">
        <v>117</v>
      </c>
    </row>
    <row r="94" ht="12.75">
      <c r="A94" s="21">
        <v>118</v>
      </c>
    </row>
    <row r="95" ht="12.75">
      <c r="A95" s="21">
        <v>119</v>
      </c>
    </row>
    <row r="96" ht="12.75">
      <c r="A96" s="21">
        <v>120</v>
      </c>
    </row>
    <row r="97" ht="12.75">
      <c r="A97" s="21">
        <v>121</v>
      </c>
    </row>
  </sheetData>
  <mergeCells count="3">
    <mergeCell ref="C44:G44"/>
    <mergeCell ref="C45:G45"/>
    <mergeCell ref="C46:G4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 May</dc:creator>
  <cp:keywords/>
  <dc:description/>
  <cp:lastModifiedBy>Joerg May</cp:lastModifiedBy>
  <dcterms:created xsi:type="dcterms:W3CDTF">2006-02-06T18:20:10Z</dcterms:created>
  <dcterms:modified xsi:type="dcterms:W3CDTF">2006-02-06T20:01:27Z</dcterms:modified>
  <cp:category/>
  <cp:version/>
  <cp:contentType/>
  <cp:contentStatus/>
</cp:coreProperties>
</file>